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7380" tabRatio="642" firstSheet="1" activeTab="7"/>
  </bookViews>
  <sheets>
    <sheet name="uvod" sheetId="1" r:id="rId1"/>
    <sheet name="OU BP" sheetId="2" r:id="rId2"/>
    <sheet name="OU BV" sheetId="3" r:id="rId3"/>
    <sheet name="OU KP" sheetId="4" r:id="rId4"/>
    <sheet name="OU KV" sheetId="5" r:id="rId5"/>
    <sheet name="FO príjmy" sheetId="6" r:id="rId6"/>
    <sheet name="FO výdavky" sheetId="7" r:id="rId7"/>
    <sheet name="Vysledok" sheetId="8" r:id="rId8"/>
  </sheets>
  <definedNames/>
  <calcPr fullCalcOnLoad="1"/>
</workbook>
</file>

<file path=xl/sharedStrings.xml><?xml version="1.0" encoding="utf-8"?>
<sst xmlns="http://schemas.openxmlformats.org/spreadsheetml/2006/main" count="279" uniqueCount="158">
  <si>
    <t>Návrh rozpočtu obce</t>
  </si>
  <si>
    <t>Bežné príjmy OBEC</t>
  </si>
  <si>
    <t>K</t>
  </si>
  <si>
    <t>P</t>
  </si>
  <si>
    <t>Ukazovateľ</t>
  </si>
  <si>
    <t>rozpočet skutočnosť</t>
  </si>
  <si>
    <t>prvý schválený rozpočet</t>
  </si>
  <si>
    <t>očakávaná skutočnosť</t>
  </si>
  <si>
    <t>návrh rozpočtu</t>
  </si>
  <si>
    <t>DAŇOVÉ PRÍJMY</t>
  </si>
  <si>
    <t xml:space="preserve">Dane z príjmov </t>
  </si>
  <si>
    <t>NEDAŇOVÉ PRÍJMY</t>
  </si>
  <si>
    <t>Administratívne poplatky</t>
  </si>
  <si>
    <t>Z vkladov</t>
  </si>
  <si>
    <t>GRANTY A TRANSFERY</t>
  </si>
  <si>
    <t>ostatné transfery</t>
  </si>
  <si>
    <t>OU</t>
  </si>
  <si>
    <t>Bežné príjmy spolu</t>
  </si>
  <si>
    <t>Bežné výdavky OBEC</t>
  </si>
  <si>
    <t>O</t>
  </si>
  <si>
    <t>01.110</t>
  </si>
  <si>
    <t>01.600</t>
  </si>
  <si>
    <t>01.120</t>
  </si>
  <si>
    <t>Transakcie verejného dlhu</t>
  </si>
  <si>
    <t>01.700</t>
  </si>
  <si>
    <t>03.200</t>
  </si>
  <si>
    <t>04.510</t>
  </si>
  <si>
    <t>05.100</t>
  </si>
  <si>
    <t>06.400</t>
  </si>
  <si>
    <t>Kultúrne služby</t>
  </si>
  <si>
    <t>10</t>
  </si>
  <si>
    <t>Vysielacie a vydavateľské služby</t>
  </si>
  <si>
    <t>08.300</t>
  </si>
  <si>
    <t>Bežné výdavky spolu</t>
  </si>
  <si>
    <t>Kapitálové príjmy OBEC</t>
  </si>
  <si>
    <t>Príjem z predaja majetku</t>
  </si>
  <si>
    <t xml:space="preserve">GRANTY A  TRANSFERY </t>
  </si>
  <si>
    <t xml:space="preserve">Tuzemské kapitálové granty </t>
  </si>
  <si>
    <t>Kapitálové príjmy spolu</t>
  </si>
  <si>
    <t>Kapitálové výdavky OBEC</t>
  </si>
  <si>
    <t>Kapitálové výdavky spolu</t>
  </si>
  <si>
    <t xml:space="preserve">Finančné operácie príjem </t>
  </si>
  <si>
    <t>PRÍJMOVÉ OPERÁCIE</t>
  </si>
  <si>
    <t>Zostatok z prostriedkov z min. rokov</t>
  </si>
  <si>
    <t>Prevod prostriedkov z peňažných fondov</t>
  </si>
  <si>
    <t xml:space="preserve">PRIJATÉ ÚVERY A PÔŽIČKY </t>
  </si>
  <si>
    <t xml:space="preserve">Tuzemské úvery a pôžičky </t>
  </si>
  <si>
    <t>Bankové úvery dlhodobé</t>
  </si>
  <si>
    <t>Finančné operácie príjmové spolu</t>
  </si>
  <si>
    <t>Finančné operacie výdavky</t>
  </si>
  <si>
    <t>Splácanie tuzemskej istiny</t>
  </si>
  <si>
    <t>Finančné operácie výdavkové spolu</t>
  </si>
  <si>
    <t>A) BEŽNÝ ROZPOČET</t>
  </si>
  <si>
    <t>Ukazovateľ obec</t>
  </si>
  <si>
    <t>Príjmy</t>
  </si>
  <si>
    <t>Výdavky</t>
  </si>
  <si>
    <t>Rozdiel</t>
  </si>
  <si>
    <t>B)  KAPITÁLOVÝ  ROZPOČET</t>
  </si>
  <si>
    <t>ROZPOČET OBCE (bežný + kapitálový)</t>
  </si>
  <si>
    <t>C)  ROZPOČET   FINANČNÝCH  OPERÁCIÍ</t>
  </si>
  <si>
    <t>D)  CELKOVÝ ROZPOČET  OBCE</t>
  </si>
  <si>
    <t>05.200</t>
  </si>
  <si>
    <t>Príjem z predaja pozemkov, nehmotných aktív</t>
  </si>
  <si>
    <t>12</t>
  </si>
  <si>
    <t>Vzdelávanie</t>
  </si>
  <si>
    <t>09.100</t>
  </si>
  <si>
    <t>13</t>
  </si>
  <si>
    <t>08.400</t>
  </si>
  <si>
    <t>Z prenájmu pozemkov a budov</t>
  </si>
  <si>
    <t xml:space="preserve">Transfery </t>
  </si>
  <si>
    <t>Splácanie tuzemskej istiny - bankový úver</t>
  </si>
  <si>
    <t>06.300</t>
  </si>
  <si>
    <t>08.200</t>
  </si>
  <si>
    <t>9</t>
  </si>
  <si>
    <t>14</t>
  </si>
  <si>
    <t>06.200</t>
  </si>
  <si>
    <t>15</t>
  </si>
  <si>
    <t>10.200</t>
  </si>
  <si>
    <t>Rekreačné a športové služby</t>
  </si>
  <si>
    <t>08.100</t>
  </si>
  <si>
    <t>10.400</t>
  </si>
  <si>
    <t>09.500</t>
  </si>
  <si>
    <t>Granty</t>
  </si>
  <si>
    <t>Rozpočet Obce Beňadiková pre roky 2018 - 2020 vyvesený na úradnej tabuli dňa .........</t>
  </si>
  <si>
    <t>Mzdy</t>
  </si>
  <si>
    <t>Poistné</t>
  </si>
  <si>
    <t>Údržba</t>
  </si>
  <si>
    <t>Služby</t>
  </si>
  <si>
    <t>Tovary a služby</t>
  </si>
  <si>
    <t>2</t>
  </si>
  <si>
    <t>3</t>
  </si>
  <si>
    <t>Finančné a rozpočtové záležitosti</t>
  </si>
  <si>
    <t>Všeobecné verejné služby - Voľby</t>
  </si>
  <si>
    <t>Ochrana životného prostredia</t>
  </si>
  <si>
    <t>Nakladanie s odpadmi - tovary a služby</t>
  </si>
  <si>
    <t>Bývanie a občianska vybavenosť</t>
  </si>
  <si>
    <t>11</t>
  </si>
  <si>
    <t>Vysielacie a vydaveteľské služby - bežné transfery</t>
  </si>
  <si>
    <t>Sociálne zabezpečenie</t>
  </si>
  <si>
    <t>Iné nedaňové príjmy</t>
  </si>
  <si>
    <t>Stavebný úrad - bežné transfery</t>
  </si>
  <si>
    <t>Cestná doprava - bežné transfery SAD</t>
  </si>
  <si>
    <t>Cestná doprava</t>
  </si>
  <si>
    <t>Daň z majetku - pozemky,stavby, byty</t>
  </si>
  <si>
    <t>Obecný úrad</t>
  </si>
  <si>
    <t>Splácanie úrokov z úverov</t>
  </si>
  <si>
    <t>Šport - bežné transfery</t>
  </si>
  <si>
    <t>Náboženské a iné spoločenské služby</t>
  </si>
  <si>
    <t>Verejné osvetlenie - tovary a služby</t>
  </si>
  <si>
    <t>Veterná Poruba</t>
  </si>
  <si>
    <t>schválený rozpočet</t>
  </si>
  <si>
    <t>Daň za psa, poplatok TKO</t>
  </si>
  <si>
    <t>poplatok za znečisťovanie ovzdušia</t>
  </si>
  <si>
    <t>631-633</t>
  </si>
  <si>
    <t>Cestovné, energie, materiál</t>
  </si>
  <si>
    <t>kultúra - údržba</t>
  </si>
  <si>
    <t>kultúra - podujatia</t>
  </si>
  <si>
    <t>Kultúra - energie</t>
  </si>
  <si>
    <t>miestny rozhlas</t>
  </si>
  <si>
    <t>Materská škola - mzdy</t>
  </si>
  <si>
    <t>Materská škola - odvody</t>
  </si>
  <si>
    <t>školská jedáleň - mzdy</t>
  </si>
  <si>
    <t>školská jedáleň - odvody</t>
  </si>
  <si>
    <t>školská jedáleň - prevádzka</t>
  </si>
  <si>
    <t>630, 640</t>
  </si>
  <si>
    <t>geometrické plány</t>
  </si>
  <si>
    <t>cesta k HZ, triel 2018</t>
  </si>
  <si>
    <t>cesta k VOK</t>
  </si>
  <si>
    <t>Ochrana pred požiarmi - tovary a služby</t>
  </si>
  <si>
    <t>Ochrana pred požiarmi - transfery</t>
  </si>
  <si>
    <t>Verejný poriadok a bezpečnosť</t>
  </si>
  <si>
    <t>Vo Veternej Porube november 2017</t>
  </si>
  <si>
    <t>Tovary a služby - Dôchodcovia podujatia, sociálny úrad</t>
  </si>
  <si>
    <t>Iné finančné operácie - úver</t>
  </si>
  <si>
    <t xml:space="preserve">rigóle - odvodnenie miestnej komunikácie </t>
  </si>
  <si>
    <t>nákup potravín</t>
  </si>
  <si>
    <t>Poplatky a platby z  predaja a služieb, ŠJ strava</t>
  </si>
  <si>
    <t>Cestná doprava  - tovary a služby, zimná údržba</t>
  </si>
  <si>
    <t>VOK, kamerový systém, dopravné značenie</t>
  </si>
  <si>
    <t>vstup - kultúrny dom, PD Mičudovie dom</t>
  </si>
  <si>
    <t>Rozpočet skutočnosť 2017</t>
  </si>
  <si>
    <t>Návrh rozpočtu           2021</t>
  </si>
  <si>
    <t>Verejné priestranstvá - tovary a služby</t>
  </si>
  <si>
    <t>cesta na cintorín 2017, plot cintorín 2018</t>
  </si>
  <si>
    <t>cesta na cintorín a priepust 2017, IBV - inžinierske siete, vodovod 2017</t>
  </si>
  <si>
    <t>Rozpočet skutočnosť 2018</t>
  </si>
  <si>
    <t>Prvý schválený rozpočet 2019</t>
  </si>
  <si>
    <t>Očakávaná skutočnosť 2019</t>
  </si>
  <si>
    <t>Návrh rozpočtu 2020</t>
  </si>
  <si>
    <t>Návrh rozpočtu           2022</t>
  </si>
  <si>
    <t>knižnica, ZPOZ, divadlo</t>
  </si>
  <si>
    <t>nájomné cirkvi za MŠ, cintorín, dotácia cirkvi</t>
  </si>
  <si>
    <t>Materská škola - prevádzka, odchodné</t>
  </si>
  <si>
    <t>Tovary a služby - školenia, transfery, členské príspevky</t>
  </si>
  <si>
    <t>kanalizácia, verejné osvetlenie IBV</t>
  </si>
  <si>
    <t>Nákup pozemkov - cesta, vyvlastnenie</t>
  </si>
  <si>
    <t>transfery zo ŠR</t>
  </si>
  <si>
    <t>Súhrnné vyhodnotenie návrhu rozpočtu obce Veterná Poruba na r. 2020 - 2022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</si>
</sst>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#,##0.00\ _€"/>
  </numFmts>
  <fonts count="63">
    <font>
      <sz val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" fillId="27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36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3" fillId="0" borderId="0" xfId="36" applyFont="1" applyAlignment="1">
      <alignment horizontal="center"/>
      <protection/>
    </xf>
    <xf numFmtId="0" fontId="0" fillId="0" borderId="0" xfId="36" applyFont="1" applyFill="1">
      <alignment/>
      <protection/>
    </xf>
    <xf numFmtId="0" fontId="0" fillId="0" borderId="0" xfId="36" applyFont="1" applyFill="1" applyAlignment="1">
      <alignment horizontal="center"/>
      <protection/>
    </xf>
    <xf numFmtId="0" fontId="0" fillId="0" borderId="0" xfId="36" applyFill="1">
      <alignment/>
      <protection/>
    </xf>
    <xf numFmtId="0" fontId="5" fillId="34" borderId="0" xfId="36" applyFont="1" applyFill="1" applyAlignment="1">
      <alignment horizontal="center"/>
      <protection/>
    </xf>
    <xf numFmtId="0" fontId="6" fillId="34" borderId="0" xfId="36" applyFont="1" applyFill="1" applyAlignment="1">
      <alignment horizontal="center"/>
      <protection/>
    </xf>
    <xf numFmtId="0" fontId="7" fillId="34" borderId="0" xfId="36" applyFont="1" applyFill="1" applyAlignment="1">
      <alignment horizontal="left" vertical="center"/>
      <protection/>
    </xf>
    <xf numFmtId="3" fontId="6" fillId="34" borderId="0" xfId="36" applyNumberFormat="1" applyFont="1" applyFill="1">
      <alignment/>
      <protection/>
    </xf>
    <xf numFmtId="3" fontId="6" fillId="34" borderId="0" xfId="36" applyNumberFormat="1" applyFont="1" applyFill="1" applyBorder="1">
      <alignment/>
      <protection/>
    </xf>
    <xf numFmtId="0" fontId="2" fillId="35" borderId="10" xfId="36" applyFont="1" applyFill="1" applyBorder="1" applyAlignment="1">
      <alignment horizontal="center" vertical="center" wrapText="1"/>
      <protection/>
    </xf>
    <xf numFmtId="1" fontId="2" fillId="35" borderId="10" xfId="46" applyNumberFormat="1" applyFont="1" applyFill="1" applyBorder="1" applyAlignment="1" applyProtection="1">
      <alignment horizontal="center" vertical="center" wrapText="1"/>
      <protection/>
    </xf>
    <xf numFmtId="1" fontId="2" fillId="36" borderId="10" xfId="46" applyNumberFormat="1" applyFont="1" applyFill="1" applyBorder="1" applyAlignment="1" applyProtection="1">
      <alignment horizontal="center" vertical="center" wrapText="1"/>
      <protection/>
    </xf>
    <xf numFmtId="0" fontId="8" fillId="35" borderId="10" xfId="36" applyFont="1" applyFill="1" applyBorder="1" applyAlignment="1">
      <alignment horizontal="center" vertical="center" wrapText="1"/>
      <protection/>
    </xf>
    <xf numFmtId="3" fontId="8" fillId="35" borderId="10" xfId="46" applyNumberFormat="1" applyFont="1" applyFill="1" applyBorder="1" applyAlignment="1" applyProtection="1">
      <alignment horizontal="center" vertical="center" wrapText="1"/>
      <protection/>
    </xf>
    <xf numFmtId="0" fontId="5" fillId="34" borderId="10" xfId="36" applyFont="1" applyFill="1" applyBorder="1" applyAlignment="1">
      <alignment horizontal="center" vertical="center" wrapText="1"/>
      <protection/>
    </xf>
    <xf numFmtId="0" fontId="5" fillId="34" borderId="10" xfId="36" applyFont="1" applyFill="1" applyBorder="1" applyAlignment="1">
      <alignment vertical="center" wrapText="1"/>
      <protection/>
    </xf>
    <xf numFmtId="4" fontId="5" fillId="34" borderId="10" xfId="36" applyNumberFormat="1" applyFont="1" applyFill="1" applyBorder="1" applyAlignment="1">
      <alignment horizontal="right" vertical="center" wrapText="1"/>
      <protection/>
    </xf>
    <xf numFmtId="0" fontId="2" fillId="0" borderId="0" xfId="36" applyFont="1" applyFill="1">
      <alignment/>
      <protection/>
    </xf>
    <xf numFmtId="0" fontId="2" fillId="0" borderId="10" xfId="36" applyFont="1" applyFill="1" applyBorder="1" applyAlignment="1">
      <alignment vertical="center" wrapText="1"/>
      <protection/>
    </xf>
    <xf numFmtId="0" fontId="0" fillId="0" borderId="10" xfId="36" applyFont="1" applyFill="1" applyBorder="1" applyAlignment="1">
      <alignment horizontal="center" vertical="center" wrapText="1"/>
      <protection/>
    </xf>
    <xf numFmtId="0" fontId="0" fillId="0" borderId="10" xfId="36" applyFont="1" applyFill="1" applyBorder="1" applyAlignment="1">
      <alignment vertical="center" wrapText="1"/>
      <protection/>
    </xf>
    <xf numFmtId="0" fontId="2" fillId="0" borderId="0" xfId="36" applyFont="1" applyFill="1" applyAlignment="1">
      <alignment vertical="center"/>
      <protection/>
    </xf>
    <xf numFmtId="0" fontId="0" fillId="0" borderId="10" xfId="36" applyFont="1" applyFill="1" applyBorder="1" applyAlignment="1">
      <alignment vertical="center" wrapText="1"/>
      <protection/>
    </xf>
    <xf numFmtId="0" fontId="0" fillId="0" borderId="0" xfId="36" applyFont="1" applyFill="1" applyAlignment="1">
      <alignment vertical="center"/>
      <protection/>
    </xf>
    <xf numFmtId="0" fontId="0" fillId="0" borderId="10" xfId="36" applyFont="1" applyFill="1" applyBorder="1" applyAlignment="1">
      <alignment wrapText="1"/>
      <protection/>
    </xf>
    <xf numFmtId="0" fontId="0" fillId="0" borderId="10" xfId="36" applyFont="1" applyFill="1" applyBorder="1" applyAlignment="1">
      <alignment horizontal="center" wrapText="1"/>
      <protection/>
    </xf>
    <xf numFmtId="0" fontId="2" fillId="0" borderId="0" xfId="36" applyFont="1" applyFill="1" applyAlignment="1">
      <alignment/>
      <protection/>
    </xf>
    <xf numFmtId="0" fontId="0" fillId="0" borderId="0" xfId="36" applyFont="1" applyFill="1" applyAlignment="1">
      <alignment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10" xfId="36" applyFont="1" applyFill="1" applyBorder="1">
      <alignment/>
      <protection/>
    </xf>
    <xf numFmtId="0" fontId="0" fillId="0" borderId="0" xfId="36" applyFont="1" applyFill="1">
      <alignment/>
      <protection/>
    </xf>
    <xf numFmtId="0" fontId="0" fillId="0" borderId="10" xfId="36" applyFont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5" fillId="34" borderId="10" xfId="36" applyFont="1" applyFill="1" applyBorder="1" applyAlignment="1">
      <alignment horizontal="left" vertical="center" wrapText="1"/>
      <protection/>
    </xf>
    <xf numFmtId="4" fontId="0" fillId="0" borderId="0" xfId="36" applyNumberFormat="1" applyFont="1" applyFill="1" applyBorder="1" applyAlignment="1">
      <alignment horizontal="right" wrapText="1"/>
      <protection/>
    </xf>
    <xf numFmtId="3" fontId="0" fillId="0" borderId="0" xfId="36" applyNumberFormat="1" applyFont="1" applyFill="1">
      <alignment/>
      <protection/>
    </xf>
    <xf numFmtId="0" fontId="2" fillId="0" borderId="0" xfId="36" applyFont="1">
      <alignment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2" fillId="0" borderId="0" xfId="36" applyFont="1" applyFill="1" applyAlignment="1">
      <alignment horizontal="center"/>
      <protection/>
    </xf>
    <xf numFmtId="0" fontId="2" fillId="0" borderId="0" xfId="36" applyFont="1" applyFill="1">
      <alignment/>
      <protection/>
    </xf>
    <xf numFmtId="0" fontId="9" fillId="34" borderId="0" xfId="36" applyFont="1" applyFill="1" applyAlignment="1">
      <alignment vertical="center"/>
      <protection/>
    </xf>
    <xf numFmtId="0" fontId="9" fillId="34" borderId="0" xfId="36" applyFont="1" applyFill="1" applyAlignment="1">
      <alignment vertical="center"/>
      <protection/>
    </xf>
    <xf numFmtId="0" fontId="7" fillId="34" borderId="0" xfId="36" applyFont="1" applyFill="1" applyAlignment="1">
      <alignment horizontal="center" vertical="center"/>
      <protection/>
    </xf>
    <xf numFmtId="0" fontId="10" fillId="0" borderId="0" xfId="36" applyFont="1" applyFill="1">
      <alignment/>
      <protection/>
    </xf>
    <xf numFmtId="49" fontId="7" fillId="34" borderId="10" xfId="36" applyNumberFormat="1" applyFont="1" applyFill="1" applyBorder="1" applyAlignment="1">
      <alignment horizontal="center" vertical="center" wrapText="1"/>
      <protection/>
    </xf>
    <xf numFmtId="0" fontId="6" fillId="34" borderId="10" xfId="36" applyFont="1" applyFill="1" applyBorder="1" applyAlignment="1">
      <alignment horizontal="center" vertical="center" wrapText="1"/>
      <protection/>
    </xf>
    <xf numFmtId="0" fontId="7" fillId="34" borderId="10" xfId="36" applyFont="1" applyFill="1" applyBorder="1" applyAlignment="1">
      <alignment vertical="center" wrapText="1"/>
      <protection/>
    </xf>
    <xf numFmtId="49" fontId="11" fillId="0" borderId="10" xfId="36" applyNumberFormat="1" applyFont="1" applyBorder="1" applyAlignment="1">
      <alignment horizontal="center"/>
      <protection/>
    </xf>
    <xf numFmtId="0" fontId="12" fillId="34" borderId="10" xfId="36" applyFont="1" applyFill="1" applyBorder="1" applyAlignment="1">
      <alignment horizontal="center" vertical="center" wrapText="1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>
      <alignment/>
      <protection/>
    </xf>
    <xf numFmtId="49" fontId="5" fillId="34" borderId="10" xfId="36" applyNumberFormat="1" applyFont="1" applyFill="1" applyBorder="1" applyAlignment="1">
      <alignment horizontal="center" vertical="center" wrapText="1"/>
      <protection/>
    </xf>
    <xf numFmtId="0" fontId="0" fillId="0" borderId="0" xfId="36" applyFont="1" applyFill="1" applyAlignment="1">
      <alignment horizontal="center"/>
      <protection/>
    </xf>
    <xf numFmtId="0" fontId="13" fillId="34" borderId="0" xfId="36" applyFont="1" applyFill="1" applyBorder="1" applyAlignment="1">
      <alignment horizontal="right"/>
      <protection/>
    </xf>
    <xf numFmtId="0" fontId="7" fillId="34" borderId="0" xfId="36" applyFont="1" applyFill="1" applyAlignment="1">
      <alignment horizontal="left"/>
      <protection/>
    </xf>
    <xf numFmtId="0" fontId="14" fillId="34" borderId="0" xfId="36" applyFont="1" applyFill="1" applyAlignment="1">
      <alignment horizontal="center"/>
      <protection/>
    </xf>
    <xf numFmtId="0" fontId="13" fillId="34" borderId="0" xfId="36" applyFont="1" applyFill="1">
      <alignment/>
      <protection/>
    </xf>
    <xf numFmtId="0" fontId="0" fillId="0" borderId="10" xfId="36" applyFont="1" applyBorder="1" applyAlignment="1">
      <alignment vertical="center" wrapText="1"/>
      <protection/>
    </xf>
    <xf numFmtId="0" fontId="0" fillId="0" borderId="0" xfId="36" applyFont="1">
      <alignment/>
      <protection/>
    </xf>
    <xf numFmtId="166" fontId="0" fillId="0" borderId="0" xfId="36" applyNumberFormat="1" applyFont="1" applyFill="1">
      <alignment/>
      <protection/>
    </xf>
    <xf numFmtId="3" fontId="7" fillId="34" borderId="10" xfId="36" applyNumberFormat="1" applyFont="1" applyFill="1" applyBorder="1" applyAlignment="1">
      <alignment horizontal="center" vertical="center" wrapText="1"/>
      <protection/>
    </xf>
    <xf numFmtId="3" fontId="5" fillId="34" borderId="10" xfId="36" applyNumberFormat="1" applyFont="1" applyFill="1" applyBorder="1" applyAlignment="1">
      <alignment horizontal="right" vertical="center" wrapText="1"/>
      <protection/>
    </xf>
    <xf numFmtId="3" fontId="7" fillId="34" borderId="10" xfId="36" applyNumberFormat="1" applyFont="1" applyFill="1" applyBorder="1" applyAlignment="1">
      <alignment horizontal="left" vertical="center" wrapText="1"/>
      <protection/>
    </xf>
    <xf numFmtId="3" fontId="0" fillId="0" borderId="0" xfId="36" applyNumberFormat="1" applyFont="1">
      <alignment/>
      <protection/>
    </xf>
    <xf numFmtId="0" fontId="0" fillId="0" borderId="0" xfId="36" applyFont="1" applyAlignment="1">
      <alignment horizontal="left"/>
      <protection/>
    </xf>
    <xf numFmtId="0" fontId="15" fillId="34" borderId="0" xfId="36" applyFont="1" applyFill="1" applyBorder="1" applyAlignment="1">
      <alignment horizontal="right" vertical="center"/>
      <protection/>
    </xf>
    <xf numFmtId="0" fontId="7" fillId="34" borderId="0" xfId="36" applyFont="1" applyFill="1" applyBorder="1" applyAlignment="1">
      <alignment horizontal="left" vertical="center" wrapText="1"/>
      <protection/>
    </xf>
    <xf numFmtId="0" fontId="16" fillId="34" borderId="0" xfId="36" applyFont="1" applyFill="1" applyBorder="1" applyAlignment="1">
      <alignment horizontal="center" vertical="center" wrapText="1"/>
      <protection/>
    </xf>
    <xf numFmtId="0" fontId="15" fillId="34" borderId="0" xfId="36" applyFont="1" applyFill="1">
      <alignment/>
      <protection/>
    </xf>
    <xf numFmtId="0" fontId="17" fillId="34" borderId="10" xfId="36" applyFont="1" applyFill="1" applyBorder="1" applyAlignment="1">
      <alignment horizontal="center" vertical="center" wrapText="1"/>
      <protection/>
    </xf>
    <xf numFmtId="49" fontId="11" fillId="0" borderId="10" xfId="36" applyNumberFormat="1" applyFont="1" applyBorder="1" applyAlignment="1">
      <alignment horizontal="center" vertical="center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7" fillId="34" borderId="10" xfId="36" applyFont="1" applyFill="1" applyBorder="1" applyAlignment="1">
      <alignment horizontal="center" vertical="center" wrapText="1"/>
      <protection/>
    </xf>
    <xf numFmtId="0" fontId="6" fillId="34" borderId="0" xfId="36" applyFont="1" applyFill="1" applyBorder="1" applyAlignment="1">
      <alignment horizontal="right"/>
      <protection/>
    </xf>
    <xf numFmtId="0" fontId="5" fillId="34" borderId="0" xfId="36" applyFont="1" applyFill="1" applyBorder="1" applyAlignment="1">
      <alignment horizontal="center" vertical="center" wrapText="1"/>
      <protection/>
    </xf>
    <xf numFmtId="0" fontId="6" fillId="34" borderId="0" xfId="36" applyFont="1" applyFill="1">
      <alignment/>
      <protection/>
    </xf>
    <xf numFmtId="0" fontId="2" fillId="0" borderId="10" xfId="36" applyFont="1" applyFill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center" vertical="center" wrapText="1"/>
      <protection/>
    </xf>
    <xf numFmtId="0" fontId="0" fillId="0" borderId="10" xfId="36" applyFont="1" applyFill="1" applyBorder="1" applyAlignment="1">
      <alignment horizontal="left" vertical="center" wrapText="1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left" vertical="center" wrapText="1"/>
      <protection/>
    </xf>
    <xf numFmtId="1" fontId="5" fillId="34" borderId="10" xfId="36" applyNumberFormat="1" applyFont="1" applyFill="1" applyBorder="1" applyAlignment="1">
      <alignment horizontal="center" vertical="center"/>
      <protection/>
    </xf>
    <xf numFmtId="1" fontId="5" fillId="34" borderId="10" xfId="36" applyNumberFormat="1" applyFont="1" applyFill="1" applyBorder="1" applyAlignment="1">
      <alignment horizontal="center" vertical="center" wrapText="1"/>
      <protection/>
    </xf>
    <xf numFmtId="0" fontId="0" fillId="0" borderId="11" xfId="36" applyFont="1" applyFill="1" applyBorder="1" applyAlignment="1">
      <alignment horizontal="center" vertical="center"/>
      <protection/>
    </xf>
    <xf numFmtId="1" fontId="0" fillId="0" borderId="10" xfId="36" applyNumberFormat="1" applyFont="1" applyBorder="1" applyAlignment="1">
      <alignment horizontal="center" vertical="center" wrapText="1"/>
      <protection/>
    </xf>
    <xf numFmtId="1" fontId="7" fillId="34" borderId="10" xfId="36" applyNumberFormat="1" applyFont="1" applyFill="1" applyBorder="1" applyAlignment="1">
      <alignment horizontal="center" vertical="center"/>
      <protection/>
    </xf>
    <xf numFmtId="0" fontId="0" fillId="0" borderId="0" xfId="36" applyFont="1" applyAlignment="1">
      <alignment vertical="center"/>
      <protection/>
    </xf>
    <xf numFmtId="0" fontId="0" fillId="0" borderId="0" xfId="36" applyAlignment="1">
      <alignment vertical="center"/>
      <protection/>
    </xf>
    <xf numFmtId="0" fontId="0" fillId="0" borderId="0" xfId="36" applyFont="1" applyAlignment="1">
      <alignment horizontal="right"/>
      <protection/>
    </xf>
    <xf numFmtId="0" fontId="15" fillId="34" borderId="0" xfId="36" applyFont="1" applyFill="1" applyAlignment="1">
      <alignment vertical="center"/>
      <protection/>
    </xf>
    <xf numFmtId="0" fontId="15" fillId="0" borderId="0" xfId="36" applyFont="1" applyFill="1" applyAlignment="1">
      <alignment vertical="center"/>
      <protection/>
    </xf>
    <xf numFmtId="3" fontId="5" fillId="34" borderId="10" xfId="36" applyNumberFormat="1" applyFont="1" applyFill="1" applyBorder="1" applyAlignment="1">
      <alignment horizontal="left" vertical="center" wrapText="1"/>
      <protection/>
    </xf>
    <xf numFmtId="0" fontId="2" fillId="0" borderId="0" xfId="36" applyFont="1" applyAlignment="1">
      <alignment horizontal="center"/>
      <protection/>
    </xf>
    <xf numFmtId="0" fontId="10" fillId="0" borderId="0" xfId="45" applyFont="1" applyFill="1">
      <alignment/>
      <protection/>
    </xf>
    <xf numFmtId="3" fontId="10" fillId="0" borderId="0" xfId="45" applyNumberFormat="1" applyFont="1" applyFill="1">
      <alignment/>
      <protection/>
    </xf>
    <xf numFmtId="3" fontId="10" fillId="0" borderId="0" xfId="45" applyNumberFormat="1" applyFont="1" applyFill="1" applyAlignment="1">
      <alignment horizontal="right"/>
      <protection/>
    </xf>
    <xf numFmtId="0" fontId="2" fillId="0" borderId="0" xfId="36" applyFont="1" applyBorder="1">
      <alignment/>
      <protection/>
    </xf>
    <xf numFmtId="0" fontId="18" fillId="34" borderId="12" xfId="45" applyFont="1" applyFill="1" applyBorder="1" applyAlignment="1">
      <alignment vertical="center"/>
      <protection/>
    </xf>
    <xf numFmtId="3" fontId="0" fillId="34" borderId="13" xfId="45" applyNumberFormat="1" applyFont="1" applyFill="1" applyBorder="1" applyAlignment="1">
      <alignment vertical="center"/>
      <protection/>
    </xf>
    <xf numFmtId="3" fontId="2" fillId="34" borderId="13" xfId="45" applyNumberFormat="1" applyFont="1" applyFill="1" applyBorder="1" applyAlignment="1">
      <alignment vertical="center"/>
      <protection/>
    </xf>
    <xf numFmtId="3" fontId="0" fillId="34" borderId="13" xfId="45" applyNumberFormat="1" applyFont="1" applyFill="1" applyBorder="1" applyAlignment="1">
      <alignment horizontal="right" vertical="center"/>
      <protection/>
    </xf>
    <xf numFmtId="3" fontId="0" fillId="34" borderId="14" xfId="45" applyNumberFormat="1" applyFont="1" applyFill="1" applyBorder="1" applyAlignment="1">
      <alignment horizontal="right" vertical="center"/>
      <protection/>
    </xf>
    <xf numFmtId="4" fontId="0" fillId="0" borderId="0" xfId="36" applyNumberFormat="1" applyBorder="1">
      <alignment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4" fontId="2" fillId="0" borderId="0" xfId="36" applyNumberFormat="1" applyFont="1" applyFill="1" applyBorder="1">
      <alignment/>
      <protection/>
    </xf>
    <xf numFmtId="0" fontId="0" fillId="0" borderId="0" xfId="36" applyBorder="1">
      <alignment/>
      <protection/>
    </xf>
    <xf numFmtId="0" fontId="0" fillId="0" borderId="15" xfId="45" applyFont="1" applyFill="1" applyBorder="1" applyAlignment="1">
      <alignment vertical="center"/>
      <protection/>
    </xf>
    <xf numFmtId="4" fontId="20" fillId="0" borderId="16" xfId="36" applyNumberFormat="1" applyFont="1" applyBorder="1" applyAlignment="1">
      <alignment horizontal="right" vertical="center" wrapText="1"/>
      <protection/>
    </xf>
    <xf numFmtId="4" fontId="21" fillId="36" borderId="16" xfId="36" applyNumberFormat="1" applyFont="1" applyFill="1" applyBorder="1" applyAlignment="1">
      <alignment horizontal="right" vertical="center" wrapText="1"/>
      <protection/>
    </xf>
    <xf numFmtId="4" fontId="20" fillId="0" borderId="17" xfId="36" applyNumberFormat="1" applyFont="1" applyBorder="1" applyAlignment="1">
      <alignment horizontal="right" vertical="center" wrapText="1"/>
      <protection/>
    </xf>
    <xf numFmtId="0" fontId="0" fillId="0" borderId="18" xfId="45" applyFont="1" applyFill="1" applyBorder="1" applyAlignment="1">
      <alignment vertical="center"/>
      <protection/>
    </xf>
    <xf numFmtId="4" fontId="20" fillId="0" borderId="19" xfId="45" applyNumberFormat="1" applyFont="1" applyFill="1" applyBorder="1" applyAlignment="1">
      <alignment vertical="center"/>
      <protection/>
    </xf>
    <xf numFmtId="4" fontId="21" fillId="36" borderId="19" xfId="45" applyNumberFormat="1" applyFont="1" applyFill="1" applyBorder="1" applyAlignment="1">
      <alignment vertical="center"/>
      <protection/>
    </xf>
    <xf numFmtId="4" fontId="20" fillId="0" borderId="20" xfId="45" applyNumberFormat="1" applyFont="1" applyFill="1" applyBorder="1" applyAlignment="1">
      <alignment vertical="center"/>
      <protection/>
    </xf>
    <xf numFmtId="0" fontId="0" fillId="0" borderId="21" xfId="45" applyFont="1" applyFill="1" applyBorder="1" applyAlignment="1">
      <alignment vertical="center"/>
      <protection/>
    </xf>
    <xf numFmtId="4" fontId="21" fillId="0" borderId="22" xfId="45" applyNumberFormat="1" applyFont="1" applyFill="1" applyBorder="1" applyAlignment="1">
      <alignment vertical="center"/>
      <protection/>
    </xf>
    <xf numFmtId="4" fontId="21" fillId="36" borderId="23" xfId="45" applyNumberFormat="1" applyFont="1" applyFill="1" applyBorder="1" applyAlignment="1">
      <alignment vertical="center"/>
      <protection/>
    </xf>
    <xf numFmtId="4" fontId="21" fillId="0" borderId="23" xfId="45" applyNumberFormat="1" applyFont="1" applyFill="1" applyBorder="1" applyAlignment="1">
      <alignment vertical="center"/>
      <protection/>
    </xf>
    <xf numFmtId="4" fontId="21" fillId="0" borderId="24" xfId="45" applyNumberFormat="1" applyFont="1" applyFill="1" applyBorder="1" applyAlignment="1">
      <alignment vertical="center"/>
      <protection/>
    </xf>
    <xf numFmtId="3" fontId="6" fillId="34" borderId="13" xfId="45" applyNumberFormat="1" applyFont="1" applyFill="1" applyBorder="1" applyAlignment="1">
      <alignment vertical="center"/>
      <protection/>
    </xf>
    <xf numFmtId="3" fontId="5" fillId="34" borderId="13" xfId="45" applyNumberFormat="1" applyFont="1" applyFill="1" applyBorder="1" applyAlignment="1">
      <alignment vertical="center"/>
      <protection/>
    </xf>
    <xf numFmtId="3" fontId="6" fillId="34" borderId="13" xfId="45" applyNumberFormat="1" applyFont="1" applyFill="1" applyBorder="1" applyAlignment="1">
      <alignment horizontal="right" vertical="center"/>
      <protection/>
    </xf>
    <xf numFmtId="3" fontId="6" fillId="34" borderId="14" xfId="45" applyNumberFormat="1" applyFont="1" applyFill="1" applyBorder="1" applyAlignment="1">
      <alignment horizontal="right" vertical="center"/>
      <protection/>
    </xf>
    <xf numFmtId="4" fontId="22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22" fillId="0" borderId="0" xfId="36" applyFont="1" applyFill="1">
      <alignment/>
      <protection/>
    </xf>
    <xf numFmtId="4" fontId="20" fillId="0" borderId="25" xfId="45" applyNumberFormat="1" applyFont="1" applyFill="1" applyBorder="1" applyAlignment="1">
      <alignment vertical="center"/>
      <protection/>
    </xf>
    <xf numFmtId="4" fontId="21" fillId="36" borderId="25" xfId="45" applyNumberFormat="1" applyFont="1" applyFill="1" applyBorder="1" applyAlignment="1">
      <alignment vertical="center"/>
      <protection/>
    </xf>
    <xf numFmtId="4" fontId="20" fillId="0" borderId="26" xfId="45" applyNumberFormat="1" applyFont="1" applyFill="1" applyBorder="1" applyAlignment="1">
      <alignment vertical="center"/>
      <protection/>
    </xf>
    <xf numFmtId="4" fontId="21" fillId="36" borderId="22" xfId="45" applyNumberFormat="1" applyFont="1" applyFill="1" applyBorder="1" applyAlignment="1">
      <alignment vertical="center"/>
      <protection/>
    </xf>
    <xf numFmtId="4" fontId="21" fillId="0" borderId="22" xfId="45" applyNumberFormat="1" applyFont="1" applyFill="1" applyBorder="1" applyAlignment="1">
      <alignment horizontal="right" vertical="center"/>
      <protection/>
    </xf>
    <xf numFmtId="4" fontId="21" fillId="0" borderId="27" xfId="45" applyNumberFormat="1" applyFont="1" applyFill="1" applyBorder="1" applyAlignment="1">
      <alignment horizontal="right" vertical="center"/>
      <protection/>
    </xf>
    <xf numFmtId="4" fontId="0" fillId="0" borderId="0" xfId="36" applyNumberFormat="1" applyFont="1" applyBorder="1">
      <alignment/>
      <protection/>
    </xf>
    <xf numFmtId="0" fontId="0" fillId="0" borderId="0" xfId="36" applyFont="1" applyBorder="1">
      <alignment/>
      <protection/>
    </xf>
    <xf numFmtId="0" fontId="0" fillId="37" borderId="18" xfId="45" applyFont="1" applyFill="1" applyBorder="1" applyAlignment="1">
      <alignment vertical="center"/>
      <protection/>
    </xf>
    <xf numFmtId="4" fontId="21" fillId="37" borderId="19" xfId="45" applyNumberFormat="1" applyFont="1" applyFill="1" applyBorder="1" applyAlignment="1">
      <alignment vertical="center"/>
      <protection/>
    </xf>
    <xf numFmtId="4" fontId="21" fillId="38" borderId="19" xfId="45" applyNumberFormat="1" applyFont="1" applyFill="1" applyBorder="1" applyAlignment="1">
      <alignment vertical="center"/>
      <protection/>
    </xf>
    <xf numFmtId="4" fontId="21" fillId="37" borderId="20" xfId="45" applyNumberFormat="1" applyFont="1" applyFill="1" applyBorder="1" applyAlignment="1">
      <alignment vertical="center"/>
      <protection/>
    </xf>
    <xf numFmtId="0" fontId="2" fillId="37" borderId="21" xfId="45" applyFont="1" applyFill="1" applyBorder="1" applyAlignment="1">
      <alignment vertical="center"/>
      <protection/>
    </xf>
    <xf numFmtId="4" fontId="21" fillId="37" borderId="22" xfId="45" applyNumberFormat="1" applyFont="1" applyFill="1" applyBorder="1" applyAlignment="1">
      <alignment vertical="center"/>
      <protection/>
    </xf>
    <xf numFmtId="4" fontId="21" fillId="35" borderId="22" xfId="45" applyNumberFormat="1" applyFont="1" applyFill="1" applyBorder="1" applyAlignment="1">
      <alignment vertical="center"/>
      <protection/>
    </xf>
    <xf numFmtId="4" fontId="21" fillId="37" borderId="24" xfId="45" applyNumberFormat="1" applyFont="1" applyFill="1" applyBorder="1" applyAlignment="1">
      <alignment vertical="center"/>
      <protection/>
    </xf>
    <xf numFmtId="4" fontId="21" fillId="35" borderId="19" xfId="45" applyNumberFormat="1" applyFont="1" applyFill="1" applyBorder="1" applyAlignment="1">
      <alignment vertical="center"/>
      <protection/>
    </xf>
    <xf numFmtId="0" fontId="0" fillId="36" borderId="18" xfId="45" applyFont="1" applyFill="1" applyBorder="1" applyAlignment="1">
      <alignment vertical="center"/>
      <protection/>
    </xf>
    <xf numFmtId="4" fontId="20" fillId="36" borderId="19" xfId="36" applyNumberFormat="1" applyFont="1" applyFill="1" applyBorder="1" applyAlignment="1">
      <alignment vertical="center"/>
      <protection/>
    </xf>
    <xf numFmtId="4" fontId="21" fillId="35" borderId="19" xfId="36" applyNumberFormat="1" applyFont="1" applyFill="1" applyBorder="1" applyAlignment="1">
      <alignment vertical="center"/>
      <protection/>
    </xf>
    <xf numFmtId="4" fontId="20" fillId="36" borderId="25" xfId="36" applyNumberFormat="1" applyFont="1" applyFill="1" applyBorder="1" applyAlignment="1">
      <alignment horizontal="right" vertical="center"/>
      <protection/>
    </xf>
    <xf numFmtId="4" fontId="20" fillId="36" borderId="28" xfId="36" applyNumberFormat="1" applyFont="1" applyFill="1" applyBorder="1" applyAlignment="1">
      <alignment horizontal="right" vertical="center"/>
      <protection/>
    </xf>
    <xf numFmtId="4" fontId="20" fillId="36" borderId="19" xfId="36" applyNumberFormat="1" applyFont="1" applyFill="1" applyBorder="1" applyAlignment="1">
      <alignment horizontal="right" vertical="center"/>
      <protection/>
    </xf>
    <xf numFmtId="0" fontId="2" fillId="36" borderId="21" xfId="45" applyFont="1" applyFill="1" applyBorder="1" applyAlignment="1">
      <alignment vertical="center"/>
      <protection/>
    </xf>
    <xf numFmtId="4" fontId="21" fillId="36" borderId="22" xfId="36" applyNumberFormat="1" applyFont="1" applyFill="1" applyBorder="1" applyAlignment="1">
      <alignment vertical="center"/>
      <protection/>
    </xf>
    <xf numFmtId="4" fontId="21" fillId="35" borderId="22" xfId="36" applyNumberFormat="1" applyFont="1" applyFill="1" applyBorder="1" applyAlignment="1">
      <alignment vertical="center"/>
      <protection/>
    </xf>
    <xf numFmtId="4" fontId="21" fillId="36" borderId="22" xfId="36" applyNumberFormat="1" applyFont="1" applyFill="1" applyBorder="1" applyAlignment="1">
      <alignment horizontal="right" vertical="center"/>
      <protection/>
    </xf>
    <xf numFmtId="4" fontId="21" fillId="36" borderId="27" xfId="36" applyNumberFormat="1" applyFont="1" applyFill="1" applyBorder="1" applyAlignment="1">
      <alignment horizontal="right" vertical="center"/>
      <protection/>
    </xf>
    <xf numFmtId="0" fontId="6" fillId="0" borderId="0" xfId="36" applyFont="1">
      <alignment/>
      <protection/>
    </xf>
    <xf numFmtId="4" fontId="0" fillId="0" borderId="10" xfId="36" applyNumberFormat="1" applyFont="1" applyFill="1" applyBorder="1" applyAlignment="1">
      <alignment horizontal="right" vertical="center" wrapText="1"/>
      <protection/>
    </xf>
    <xf numFmtId="4" fontId="0" fillId="0" borderId="10" xfId="36" applyNumberFormat="1" applyFont="1" applyFill="1" applyBorder="1" applyAlignment="1">
      <alignment horizontal="right" wrapText="1"/>
      <protection/>
    </xf>
    <xf numFmtId="4" fontId="0" fillId="0" borderId="10" xfId="36" applyNumberFormat="1" applyFont="1" applyFill="1" applyBorder="1" applyAlignment="1">
      <alignment wrapText="1"/>
      <protection/>
    </xf>
    <xf numFmtId="4" fontId="58" fillId="34" borderId="10" xfId="36" applyNumberFormat="1" applyFont="1" applyFill="1" applyBorder="1" applyAlignment="1">
      <alignment horizontal="right" vertical="center" wrapText="1"/>
      <protection/>
    </xf>
    <xf numFmtId="4" fontId="58" fillId="34" borderId="10" xfId="36" applyNumberFormat="1" applyFont="1" applyFill="1" applyBorder="1" applyAlignment="1">
      <alignment vertical="center" wrapText="1"/>
      <protection/>
    </xf>
    <xf numFmtId="4" fontId="58" fillId="39" borderId="10" xfId="36" applyNumberFormat="1" applyFont="1" applyFill="1" applyBorder="1" applyAlignment="1">
      <alignment horizontal="right" vertical="center" wrapText="1"/>
      <protection/>
    </xf>
    <xf numFmtId="4" fontId="0" fillId="36" borderId="10" xfId="36" applyNumberFormat="1" applyFont="1" applyFill="1" applyBorder="1" applyAlignment="1">
      <alignment horizontal="right" vertical="center" wrapText="1"/>
      <protection/>
    </xf>
    <xf numFmtId="4" fontId="0" fillId="36" borderId="10" xfId="36" applyNumberFormat="1" applyFont="1" applyFill="1" applyBorder="1" applyAlignment="1">
      <alignment horizontal="right" wrapText="1"/>
      <protection/>
    </xf>
    <xf numFmtId="4" fontId="0" fillId="36" borderId="10" xfId="36" applyNumberFormat="1" applyFont="1" applyFill="1" applyBorder="1" applyAlignment="1">
      <alignment wrapText="1"/>
      <protection/>
    </xf>
    <xf numFmtId="4" fontId="59" fillId="0" borderId="10" xfId="36" applyNumberFormat="1" applyFont="1" applyFill="1" applyBorder="1" applyAlignment="1">
      <alignment horizontal="right" wrapText="1"/>
      <protection/>
    </xf>
    <xf numFmtId="0" fontId="60" fillId="0" borderId="0" xfId="36" applyFont="1" applyFill="1">
      <alignment/>
      <protection/>
    </xf>
    <xf numFmtId="4" fontId="0" fillId="0" borderId="10" xfId="36" applyNumberFormat="1" applyFont="1" applyBorder="1" applyAlignment="1">
      <alignment vertical="center" wrapText="1"/>
      <protection/>
    </xf>
    <xf numFmtId="4" fontId="2" fillId="34" borderId="10" xfId="36" applyNumberFormat="1" applyFont="1" applyFill="1" applyBorder="1" applyAlignment="1">
      <alignment horizontal="right" vertical="center" wrapText="1"/>
      <protection/>
    </xf>
    <xf numFmtId="4" fontId="0" fillId="36" borderId="10" xfId="36" applyNumberFormat="1" applyFont="1" applyFill="1" applyBorder="1" applyAlignment="1">
      <alignment vertical="center" wrapText="1"/>
      <protection/>
    </xf>
    <xf numFmtId="4" fontId="0" fillId="40" borderId="10" xfId="46" applyNumberFormat="1" applyFont="1" applyFill="1" applyBorder="1" applyAlignment="1" applyProtection="1">
      <alignment horizontal="right" wrapText="1"/>
      <protection/>
    </xf>
    <xf numFmtId="4" fontId="0" fillId="40" borderId="10" xfId="36" applyNumberFormat="1" applyFont="1" applyFill="1" applyBorder="1" applyAlignment="1">
      <alignment horizontal="right" vertical="center" wrapText="1"/>
      <protection/>
    </xf>
    <xf numFmtId="4" fontId="0" fillId="41" borderId="10" xfId="46" applyNumberFormat="1" applyFont="1" applyFill="1" applyBorder="1" applyAlignment="1" applyProtection="1">
      <alignment horizontal="right" wrapText="1"/>
      <protection/>
    </xf>
    <xf numFmtId="4" fontId="0" fillId="41" borderId="10" xfId="36" applyNumberFormat="1" applyFont="1" applyFill="1" applyBorder="1" applyAlignment="1">
      <alignment horizontal="right" vertical="center" wrapText="1"/>
      <protection/>
    </xf>
    <xf numFmtId="4" fontId="0" fillId="0" borderId="10" xfId="36" applyNumberFormat="1" applyFont="1" applyFill="1" applyBorder="1" applyAlignment="1">
      <alignment vertical="center" wrapText="1"/>
      <protection/>
    </xf>
    <xf numFmtId="4" fontId="58" fillId="34" borderId="10" xfId="36" applyNumberFormat="1" applyFont="1" applyFill="1" applyBorder="1" applyAlignment="1">
      <alignment horizontal="right" vertical="center" wrapText="1"/>
      <protection/>
    </xf>
    <xf numFmtId="167" fontId="58" fillId="34" borderId="10" xfId="36" applyNumberFormat="1" applyFont="1" applyFill="1" applyBorder="1" applyAlignment="1">
      <alignment vertical="center" wrapText="1"/>
      <protection/>
    </xf>
    <xf numFmtId="167" fontId="58" fillId="34" borderId="10" xfId="36" applyNumberFormat="1" applyFont="1" applyFill="1" applyBorder="1" applyAlignment="1">
      <alignment horizontal="right" vertical="center" wrapText="1"/>
      <protection/>
    </xf>
    <xf numFmtId="0" fontId="58" fillId="0" borderId="0" xfId="36" applyFont="1">
      <alignment/>
      <protection/>
    </xf>
    <xf numFmtId="0" fontId="61" fillId="0" borderId="0" xfId="36" applyFont="1">
      <alignment/>
      <protection/>
    </xf>
    <xf numFmtId="2" fontId="0" fillId="0" borderId="10" xfId="36" applyNumberFormat="1" applyFont="1" applyFill="1" applyBorder="1" applyAlignment="1">
      <alignment vertical="center" wrapText="1"/>
      <protection/>
    </xf>
    <xf numFmtId="4" fontId="0" fillId="40" borderId="10" xfId="36" applyNumberFormat="1" applyFont="1" applyFill="1" applyBorder="1" applyAlignment="1">
      <alignment vertical="center" wrapText="1"/>
      <protection/>
    </xf>
    <xf numFmtId="2" fontId="0" fillId="36" borderId="10" xfId="36" applyNumberFormat="1" applyFont="1" applyFill="1" applyBorder="1" applyAlignment="1">
      <alignment vertical="center" wrapText="1"/>
      <protection/>
    </xf>
    <xf numFmtId="4" fontId="0" fillId="0" borderId="10" xfId="36" applyNumberFormat="1" applyFont="1" applyFill="1" applyBorder="1" applyAlignment="1">
      <alignment horizontal="right" wrapText="1"/>
      <protection/>
    </xf>
    <xf numFmtId="4" fontId="58" fillId="42" borderId="10" xfId="36" applyNumberFormat="1" applyFont="1" applyFill="1" applyBorder="1" applyAlignment="1">
      <alignment horizontal="right" vertical="center" wrapText="1"/>
      <protection/>
    </xf>
    <xf numFmtId="4" fontId="58" fillId="34" borderId="10" xfId="36" applyNumberFormat="1" applyFont="1" applyFill="1" applyBorder="1" applyAlignment="1">
      <alignment vertical="center" wrapText="1"/>
      <protection/>
    </xf>
    <xf numFmtId="4" fontId="0" fillId="43" borderId="10" xfId="36" applyNumberFormat="1" applyFont="1" applyFill="1" applyBorder="1" applyAlignment="1">
      <alignment horizontal="right" vertical="center" wrapText="1"/>
      <protection/>
    </xf>
    <xf numFmtId="4" fontId="0" fillId="40" borderId="10" xfId="36" applyNumberFormat="1" applyFont="1" applyFill="1" applyBorder="1" applyAlignment="1">
      <alignment horizontal="right" wrapText="1"/>
      <protection/>
    </xf>
    <xf numFmtId="4" fontId="0" fillId="36" borderId="10" xfId="36" applyNumberFormat="1" applyFont="1" applyFill="1" applyBorder="1" applyAlignment="1">
      <alignment horizontal="right" wrapText="1"/>
      <protection/>
    </xf>
    <xf numFmtId="4" fontId="0" fillId="44" borderId="10" xfId="36" applyNumberFormat="1" applyFont="1" applyFill="1" applyBorder="1" applyAlignment="1">
      <alignment horizontal="right" vertical="center" wrapText="1"/>
      <protection/>
    </xf>
    <xf numFmtId="0" fontId="5" fillId="43" borderId="10" xfId="36" applyFont="1" applyFill="1" applyBorder="1" applyAlignment="1">
      <alignment horizontal="center" vertical="center" wrapText="1"/>
      <protection/>
    </xf>
    <xf numFmtId="0" fontId="0" fillId="43" borderId="10" xfId="36" applyFont="1" applyFill="1" applyBorder="1" applyAlignment="1">
      <alignment horizontal="center" vertical="center" wrapText="1"/>
      <protection/>
    </xf>
    <xf numFmtId="0" fontId="0" fillId="43" borderId="10" xfId="36" applyFont="1" applyFill="1" applyBorder="1" applyAlignment="1">
      <alignment vertical="center" wrapText="1"/>
      <protection/>
    </xf>
    <xf numFmtId="4" fontId="0" fillId="43" borderId="10" xfId="36" applyNumberFormat="1" applyFont="1" applyFill="1" applyBorder="1" applyAlignment="1">
      <alignment horizontal="right" vertical="center" wrapText="1"/>
      <protection/>
    </xf>
    <xf numFmtId="4" fontId="0" fillId="44" borderId="10" xfId="36" applyNumberFormat="1" applyFont="1" applyFill="1" applyBorder="1" applyAlignment="1">
      <alignment horizontal="right" vertical="center" wrapText="1"/>
      <protection/>
    </xf>
    <xf numFmtId="4" fontId="58" fillId="45" borderId="10" xfId="36" applyNumberFormat="1" applyFont="1" applyFill="1" applyBorder="1" applyAlignment="1">
      <alignment vertical="center" wrapText="1"/>
      <protection/>
    </xf>
    <xf numFmtId="4" fontId="58" fillId="45" borderId="10" xfId="36" applyNumberFormat="1" applyFont="1" applyFill="1" applyBorder="1" applyAlignment="1">
      <alignment horizontal="right" vertical="center" wrapText="1"/>
      <protection/>
    </xf>
    <xf numFmtId="0" fontId="11" fillId="0" borderId="10" xfId="36" applyFont="1" applyBorder="1" applyAlignment="1">
      <alignment horizontal="center"/>
      <protection/>
    </xf>
    <xf numFmtId="49" fontId="11" fillId="43" borderId="10" xfId="36" applyNumberFormat="1" applyFont="1" applyFill="1" applyBorder="1" applyAlignment="1">
      <alignment horizontal="center" vertical="center" wrapText="1"/>
      <protection/>
    </xf>
    <xf numFmtId="0" fontId="61" fillId="0" borderId="0" xfId="36" applyFont="1" applyFill="1">
      <alignment/>
      <protection/>
    </xf>
    <xf numFmtId="0" fontId="0" fillId="43" borderId="10" xfId="36" applyFont="1" applyFill="1" applyBorder="1" applyAlignment="1">
      <alignment vertical="center" wrapText="1"/>
      <protection/>
    </xf>
    <xf numFmtId="0" fontId="11" fillId="43" borderId="10" xfId="36" applyFont="1" applyFill="1" applyBorder="1" applyAlignment="1">
      <alignment horizontal="center" vertical="center" wrapText="1"/>
      <protection/>
    </xf>
    <xf numFmtId="0" fontId="2" fillId="43" borderId="10" xfId="36" applyFont="1" applyFill="1" applyBorder="1" applyAlignment="1">
      <alignment horizontal="center" vertical="center" wrapText="1"/>
      <protection/>
    </xf>
    <xf numFmtId="0" fontId="0" fillId="40" borderId="0" xfId="36" applyFont="1" applyFill="1">
      <alignment/>
      <protection/>
    </xf>
    <xf numFmtId="0" fontId="0" fillId="0" borderId="0" xfId="36" applyFont="1" applyFill="1">
      <alignment/>
      <protection/>
    </xf>
    <xf numFmtId="4" fontId="0" fillId="46" borderId="10" xfId="36" applyNumberFormat="1" applyFont="1" applyFill="1" applyBorder="1" applyAlignment="1">
      <alignment horizontal="right" wrapText="1"/>
      <protection/>
    </xf>
    <xf numFmtId="4" fontId="0" fillId="36" borderId="10" xfId="36" applyNumberFormat="1" applyFont="1" applyFill="1" applyBorder="1" applyAlignment="1">
      <alignment wrapText="1"/>
      <protection/>
    </xf>
    <xf numFmtId="0" fontId="11" fillId="0" borderId="0" xfId="36" applyFont="1" applyFill="1" applyAlignment="1">
      <alignment horizontal="center"/>
      <protection/>
    </xf>
    <xf numFmtId="49" fontId="62" fillId="34" borderId="10" xfId="36" applyNumberFormat="1" applyFont="1" applyFill="1" applyBorder="1" applyAlignment="1">
      <alignment horizontal="center" vertical="center" wrapText="1"/>
      <protection/>
    </xf>
    <xf numFmtId="4" fontId="0" fillId="36" borderId="10" xfId="36" applyNumberFormat="1" applyFont="1" applyFill="1" applyBorder="1" applyAlignment="1">
      <alignment vertical="center" wrapText="1"/>
      <protection/>
    </xf>
    <xf numFmtId="0" fontId="0" fillId="43" borderId="10" xfId="36" applyFont="1" applyFill="1" applyBorder="1" applyAlignment="1">
      <alignment horizontal="center" vertical="center" wrapText="1"/>
      <protection/>
    </xf>
    <xf numFmtId="0" fontId="0" fillId="43" borderId="10" xfId="36" applyFont="1" applyFill="1" applyBorder="1" applyAlignment="1">
      <alignment vertical="center" wrapText="1"/>
      <protection/>
    </xf>
    <xf numFmtId="0" fontId="3" fillId="0" borderId="0" xfId="36" applyFont="1" applyAlignment="1">
      <alignment horizontal="center"/>
      <protection/>
    </xf>
    <xf numFmtId="0" fontId="2" fillId="35" borderId="10" xfId="36" applyFont="1" applyFill="1" applyBorder="1" applyAlignment="1">
      <alignment horizontal="center" vertical="center" wrapText="1"/>
      <protection/>
    </xf>
    <xf numFmtId="0" fontId="0" fillId="35" borderId="10" xfId="36" applyFont="1" applyFill="1" applyBorder="1" applyAlignment="1">
      <alignment horizontal="center" vertical="center" wrapText="1"/>
      <protection/>
    </xf>
    <xf numFmtId="0" fontId="8" fillId="35" borderId="29" xfId="45" applyFont="1" applyFill="1" applyBorder="1" applyAlignment="1">
      <alignment horizontal="center" vertical="center" wrapText="1"/>
      <protection/>
    </xf>
    <xf numFmtId="3" fontId="19" fillId="35" borderId="30" xfId="45" applyNumberFormat="1" applyFont="1" applyFill="1" applyBorder="1" applyAlignment="1">
      <alignment horizontal="center" vertical="center" wrapText="1"/>
      <protection/>
    </xf>
    <xf numFmtId="3" fontId="8" fillId="35" borderId="31" xfId="45" applyNumberFormat="1" applyFont="1" applyFill="1" applyBorder="1" applyAlignment="1">
      <alignment horizontal="center" vertical="center" wrapText="1"/>
      <protection/>
    </xf>
    <xf numFmtId="0" fontId="8" fillId="38" borderId="29" xfId="45" applyFont="1" applyFill="1" applyBorder="1" applyAlignment="1">
      <alignment horizontal="center" vertical="center" wrapText="1"/>
      <protection/>
    </xf>
    <xf numFmtId="0" fontId="7" fillId="34" borderId="32" xfId="45" applyFont="1" applyFill="1" applyBorder="1" applyAlignment="1">
      <alignment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lá 2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F51" sqref="F51"/>
    </sheetView>
  </sheetViews>
  <sheetFormatPr defaultColWidth="8.7109375" defaultRowHeight="12.75"/>
  <cols>
    <col min="1" max="1" width="8.7109375" style="1" customWidth="1"/>
    <col min="2" max="2" width="11.7109375" style="1" customWidth="1"/>
    <col min="3" max="16384" width="8.7109375" style="1" customWidth="1"/>
  </cols>
  <sheetData>
    <row r="1" ht="12.75">
      <c r="A1" s="2" t="s">
        <v>83</v>
      </c>
    </row>
    <row r="16" spans="2:3" ht="23.25">
      <c r="B16" s="3"/>
      <c r="C16" s="3"/>
    </row>
    <row r="17" spans="1:2" ht="23.25">
      <c r="A17" s="4"/>
      <c r="B17" s="3"/>
    </row>
    <row r="18" spans="3:5" ht="23.25">
      <c r="C18" s="3"/>
      <c r="D18" s="5"/>
      <c r="E18" s="5" t="s">
        <v>0</v>
      </c>
    </row>
    <row r="19" spans="3:7" ht="23.25" customHeight="1">
      <c r="C19" s="218" t="s">
        <v>109</v>
      </c>
      <c r="D19" s="218"/>
      <c r="E19" s="218"/>
      <c r="F19" s="218"/>
      <c r="G19" s="218"/>
    </row>
    <row r="23" ht="23.25">
      <c r="H23" s="3"/>
    </row>
    <row r="48" ht="12.75">
      <c r="A48" s="2" t="s">
        <v>131</v>
      </c>
    </row>
  </sheetData>
  <sheetProtection selectLockedCells="1" selectUnlockedCells="1"/>
  <mergeCells count="1">
    <mergeCell ref="C19:G19"/>
  </mergeCells>
  <printOptions/>
  <pageMargins left="0.39375" right="0.39375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8"/>
  <sheetViews>
    <sheetView zoomScalePageLayoutView="0" workbookViewId="0" topLeftCell="B1">
      <selection activeCell="F4" sqref="F4"/>
    </sheetView>
  </sheetViews>
  <sheetFormatPr defaultColWidth="8.7109375" defaultRowHeight="15.75" customHeight="1"/>
  <cols>
    <col min="1" max="1" width="5.57421875" style="6" customWidth="1"/>
    <col min="2" max="2" width="5.57421875" style="7" customWidth="1"/>
    <col min="3" max="3" width="40.8515625" style="6" customWidth="1"/>
    <col min="4" max="9" width="10.7109375" style="6" customWidth="1"/>
    <col min="10" max="10" width="10.7109375" style="8" customWidth="1"/>
    <col min="11" max="251" width="9.140625" style="8" customWidth="1"/>
    <col min="252" max="16384" width="8.7109375" style="1" customWidth="1"/>
  </cols>
  <sheetData>
    <row r="1" spans="1:252" ht="16.5" customHeight="1">
      <c r="A1" s="9"/>
      <c r="B1" s="10"/>
      <c r="C1" s="11" t="s">
        <v>1</v>
      </c>
      <c r="D1" s="9"/>
      <c r="E1" s="9"/>
      <c r="F1" s="12"/>
      <c r="G1" s="12"/>
      <c r="H1" s="12"/>
      <c r="I1" s="13"/>
      <c r="J1" s="12"/>
      <c r="IR1" s="8"/>
    </row>
    <row r="2" spans="1:252" ht="16.5" customHeight="1">
      <c r="A2" s="219" t="s">
        <v>2</v>
      </c>
      <c r="B2" s="219" t="s">
        <v>3</v>
      </c>
      <c r="C2" s="219" t="s">
        <v>4</v>
      </c>
      <c r="D2" s="14">
        <v>2017</v>
      </c>
      <c r="E2" s="14">
        <v>2018</v>
      </c>
      <c r="F2" s="15">
        <v>2019</v>
      </c>
      <c r="G2" s="16">
        <v>2019</v>
      </c>
      <c r="H2" s="15">
        <v>2020</v>
      </c>
      <c r="I2" s="15">
        <v>2021</v>
      </c>
      <c r="J2" s="15">
        <v>2022</v>
      </c>
      <c r="IR2" s="8"/>
    </row>
    <row r="3" spans="1:252" ht="38.25" customHeight="1">
      <c r="A3" s="219"/>
      <c r="B3" s="219"/>
      <c r="C3" s="219"/>
      <c r="D3" s="17" t="s">
        <v>5</v>
      </c>
      <c r="E3" s="17" t="s">
        <v>5</v>
      </c>
      <c r="F3" s="18" t="s">
        <v>110</v>
      </c>
      <c r="G3" s="17" t="s">
        <v>7</v>
      </c>
      <c r="H3" s="18" t="s">
        <v>8</v>
      </c>
      <c r="I3" s="18" t="s">
        <v>8</v>
      </c>
      <c r="J3" s="18" t="s">
        <v>8</v>
      </c>
      <c r="IR3" s="8"/>
    </row>
    <row r="4" spans="1:10" s="22" customFormat="1" ht="16.5" customHeight="1">
      <c r="A4" s="19">
        <v>100</v>
      </c>
      <c r="B4" s="19"/>
      <c r="C4" s="20" t="s">
        <v>9</v>
      </c>
      <c r="D4" s="21">
        <f aca="true" t="shared" si="0" ref="D4:J4">SUM(D5:D7)</f>
        <v>152905</v>
      </c>
      <c r="E4" s="21">
        <f t="shared" si="0"/>
        <v>160358</v>
      </c>
      <c r="F4" s="21">
        <f t="shared" si="0"/>
        <v>159200</v>
      </c>
      <c r="G4" s="21">
        <f t="shared" si="0"/>
        <v>168067</v>
      </c>
      <c r="H4" s="21">
        <f t="shared" si="0"/>
        <v>177000</v>
      </c>
      <c r="I4" s="21">
        <f t="shared" si="0"/>
        <v>184000</v>
      </c>
      <c r="J4" s="21">
        <f t="shared" si="0"/>
        <v>191000</v>
      </c>
    </row>
    <row r="5" spans="1:10" s="26" customFormat="1" ht="13.5" customHeight="1">
      <c r="A5" s="23"/>
      <c r="B5" s="24">
        <v>110</v>
      </c>
      <c r="C5" s="25" t="s">
        <v>10</v>
      </c>
      <c r="D5" s="162">
        <v>134027</v>
      </c>
      <c r="E5" s="162">
        <v>140425</v>
      </c>
      <c r="F5" s="162">
        <v>140000</v>
      </c>
      <c r="G5" s="162">
        <v>148789</v>
      </c>
      <c r="H5" s="168">
        <v>155000</v>
      </c>
      <c r="I5" s="162">
        <v>160000</v>
      </c>
      <c r="J5" s="162">
        <v>165000</v>
      </c>
    </row>
    <row r="6" spans="1:10" s="28" customFormat="1" ht="13.5" customHeight="1">
      <c r="A6" s="27"/>
      <c r="B6" s="24">
        <v>120</v>
      </c>
      <c r="C6" s="27" t="s">
        <v>103</v>
      </c>
      <c r="D6" s="162">
        <v>13900</v>
      </c>
      <c r="E6" s="162">
        <v>14089</v>
      </c>
      <c r="F6" s="162">
        <v>14000</v>
      </c>
      <c r="G6" s="162">
        <v>14000</v>
      </c>
      <c r="H6" s="168">
        <v>16000</v>
      </c>
      <c r="I6" s="162">
        <v>17000</v>
      </c>
      <c r="J6" s="162">
        <v>18000</v>
      </c>
    </row>
    <row r="7" spans="1:10" s="28" customFormat="1" ht="13.5" customHeight="1">
      <c r="A7" s="27"/>
      <c r="B7" s="24">
        <v>133</v>
      </c>
      <c r="C7" s="27" t="s">
        <v>111</v>
      </c>
      <c r="D7" s="162">
        <v>4978</v>
      </c>
      <c r="E7" s="162">
        <v>5844</v>
      </c>
      <c r="F7" s="162">
        <v>5200</v>
      </c>
      <c r="G7" s="162">
        <v>5278</v>
      </c>
      <c r="H7" s="168">
        <v>6000</v>
      </c>
      <c r="I7" s="162">
        <v>7000</v>
      </c>
      <c r="J7" s="162">
        <v>8000</v>
      </c>
    </row>
    <row r="8" spans="1:10" s="22" customFormat="1" ht="16.5" customHeight="1">
      <c r="A8" s="19">
        <v>200</v>
      </c>
      <c r="B8" s="19"/>
      <c r="C8" s="20" t="s">
        <v>11</v>
      </c>
      <c r="D8" s="165">
        <f aca="true" t="shared" si="1" ref="D8:J8">SUM(D9:D14)</f>
        <v>3859</v>
      </c>
      <c r="E8" s="165">
        <f t="shared" si="1"/>
        <v>12472</v>
      </c>
      <c r="F8" s="165">
        <f t="shared" si="1"/>
        <v>9770</v>
      </c>
      <c r="G8" s="165">
        <f t="shared" si="1"/>
        <v>10461</v>
      </c>
      <c r="H8" s="165">
        <f t="shared" si="1"/>
        <v>10900</v>
      </c>
      <c r="I8" s="165">
        <f t="shared" si="1"/>
        <v>11600</v>
      </c>
      <c r="J8" s="165">
        <f t="shared" si="1"/>
        <v>13100</v>
      </c>
    </row>
    <row r="9" spans="1:10" s="22" customFormat="1" ht="16.5" customHeight="1">
      <c r="A9" s="196"/>
      <c r="B9" s="197">
        <v>210</v>
      </c>
      <c r="C9" s="198" t="s">
        <v>68</v>
      </c>
      <c r="D9" s="199">
        <v>730</v>
      </c>
      <c r="E9" s="199">
        <v>804</v>
      </c>
      <c r="F9" s="199">
        <v>800</v>
      </c>
      <c r="G9" s="199">
        <v>800</v>
      </c>
      <c r="H9" s="200">
        <v>1500</v>
      </c>
      <c r="I9" s="199">
        <v>1500</v>
      </c>
      <c r="J9" s="199">
        <v>2000</v>
      </c>
    </row>
    <row r="10" spans="1:10" s="31" customFormat="1" ht="13.5" customHeight="1">
      <c r="A10" s="29"/>
      <c r="B10" s="30">
        <v>221</v>
      </c>
      <c r="C10" s="29" t="s">
        <v>12</v>
      </c>
      <c r="D10" s="164">
        <v>582</v>
      </c>
      <c r="E10" s="164">
        <v>3212</v>
      </c>
      <c r="F10" s="163">
        <v>800</v>
      </c>
      <c r="G10" s="163">
        <v>800</v>
      </c>
      <c r="H10" s="169">
        <v>800</v>
      </c>
      <c r="I10" s="163">
        <v>1000</v>
      </c>
      <c r="J10" s="163">
        <v>1500</v>
      </c>
    </row>
    <row r="11" spans="1:10" s="31" customFormat="1" ht="13.5" customHeight="1">
      <c r="A11" s="29"/>
      <c r="B11" s="30">
        <v>223</v>
      </c>
      <c r="C11" s="29" t="s">
        <v>136</v>
      </c>
      <c r="D11" s="164">
        <v>773</v>
      </c>
      <c r="E11" s="164">
        <v>7862</v>
      </c>
      <c r="F11" s="163">
        <v>7650</v>
      </c>
      <c r="G11" s="163">
        <v>8320</v>
      </c>
      <c r="H11" s="169">
        <v>8000</v>
      </c>
      <c r="I11" s="163">
        <v>8500</v>
      </c>
      <c r="J11" s="163">
        <v>9000</v>
      </c>
    </row>
    <row r="12" spans="1:10" s="31" customFormat="1" ht="13.5" customHeight="1">
      <c r="A12" s="29"/>
      <c r="B12" s="30">
        <v>229</v>
      </c>
      <c r="C12" s="29" t="s">
        <v>112</v>
      </c>
      <c r="D12" s="164">
        <v>146</v>
      </c>
      <c r="E12" s="164">
        <v>367</v>
      </c>
      <c r="F12" s="163">
        <v>370</v>
      </c>
      <c r="G12" s="163">
        <v>370</v>
      </c>
      <c r="H12" s="169">
        <v>350</v>
      </c>
      <c r="I12" s="163">
        <v>350</v>
      </c>
      <c r="J12" s="163">
        <v>350</v>
      </c>
    </row>
    <row r="13" spans="1:10" s="32" customFormat="1" ht="13.5" customHeight="1">
      <c r="A13" s="29"/>
      <c r="B13" s="30">
        <v>242</v>
      </c>
      <c r="C13" s="29" t="s">
        <v>13</v>
      </c>
      <c r="D13" s="164">
        <v>55</v>
      </c>
      <c r="E13" s="164">
        <v>116</v>
      </c>
      <c r="F13" s="164">
        <v>50</v>
      </c>
      <c r="G13" s="164">
        <v>71</v>
      </c>
      <c r="H13" s="170">
        <v>50</v>
      </c>
      <c r="I13" s="164">
        <v>50</v>
      </c>
      <c r="J13" s="164">
        <v>50</v>
      </c>
    </row>
    <row r="14" spans="1:10" s="32" customFormat="1" ht="13.5" customHeight="1">
      <c r="A14" s="29"/>
      <c r="B14" s="30">
        <v>290</v>
      </c>
      <c r="C14" s="29" t="s">
        <v>99</v>
      </c>
      <c r="D14" s="164">
        <v>1573</v>
      </c>
      <c r="E14" s="164">
        <v>111</v>
      </c>
      <c r="F14" s="164">
        <v>100</v>
      </c>
      <c r="G14" s="164">
        <v>100</v>
      </c>
      <c r="H14" s="212">
        <v>200</v>
      </c>
      <c r="I14" s="164">
        <v>200</v>
      </c>
      <c r="J14" s="164">
        <v>200</v>
      </c>
    </row>
    <row r="15" spans="1:10" s="22" customFormat="1" ht="16.5" customHeight="1">
      <c r="A15" s="19">
        <v>300</v>
      </c>
      <c r="B15" s="19"/>
      <c r="C15" s="20" t="s">
        <v>14</v>
      </c>
      <c r="D15" s="165">
        <v>2919</v>
      </c>
      <c r="E15" s="165">
        <f>SUM(E16:E18)</f>
        <v>4251</v>
      </c>
      <c r="F15" s="165">
        <f>SUM(F17:F18)</f>
        <v>3700</v>
      </c>
      <c r="G15" s="165">
        <f>SUM(G16:G18)</f>
        <v>5446</v>
      </c>
      <c r="H15" s="202">
        <f>SUM(H16:H18)</f>
        <v>3900</v>
      </c>
      <c r="I15" s="202">
        <f>SUM(I16:I18)</f>
        <v>4000</v>
      </c>
      <c r="J15" s="202">
        <f>SUM(J16:J18)</f>
        <v>4000</v>
      </c>
    </row>
    <row r="16" spans="1:10" s="22" customFormat="1" ht="16.5" customHeight="1">
      <c r="A16" s="196"/>
      <c r="B16" s="197">
        <v>311</v>
      </c>
      <c r="C16" s="206" t="s">
        <v>82</v>
      </c>
      <c r="D16" s="199">
        <v>0</v>
      </c>
      <c r="E16" s="199">
        <v>0</v>
      </c>
      <c r="F16" s="199">
        <v>0</v>
      </c>
      <c r="G16" s="199">
        <v>0</v>
      </c>
      <c r="H16" s="200">
        <v>0</v>
      </c>
      <c r="I16" s="199">
        <v>0</v>
      </c>
      <c r="J16" s="199">
        <v>0</v>
      </c>
    </row>
    <row r="17" spans="1:10" s="35" customFormat="1" ht="13.5" customHeight="1">
      <c r="A17" s="27"/>
      <c r="B17" s="33">
        <v>312</v>
      </c>
      <c r="C17" s="34" t="s">
        <v>69</v>
      </c>
      <c r="D17" s="163">
        <v>3854</v>
      </c>
      <c r="E17" s="163">
        <v>4251</v>
      </c>
      <c r="F17" s="171">
        <v>3700</v>
      </c>
      <c r="G17" s="163">
        <v>5446</v>
      </c>
      <c r="H17" s="169">
        <v>3900</v>
      </c>
      <c r="I17" s="163">
        <v>4000</v>
      </c>
      <c r="J17" s="163">
        <v>4000</v>
      </c>
    </row>
    <row r="18" spans="1:10" s="35" customFormat="1" ht="13.5" customHeight="1">
      <c r="A18" s="27"/>
      <c r="B18" s="36">
        <v>314</v>
      </c>
      <c r="C18" s="37" t="s">
        <v>15</v>
      </c>
      <c r="D18" s="163">
        <v>0</v>
      </c>
      <c r="E18" s="163">
        <v>0</v>
      </c>
      <c r="F18" s="171">
        <v>0</v>
      </c>
      <c r="G18" s="163">
        <v>0</v>
      </c>
      <c r="H18" s="169">
        <v>0</v>
      </c>
      <c r="I18" s="163">
        <v>0</v>
      </c>
      <c r="J18" s="163">
        <v>0</v>
      </c>
    </row>
    <row r="19" spans="1:252" ht="16.5" customHeight="1">
      <c r="A19" s="19" t="s">
        <v>16</v>
      </c>
      <c r="B19" s="19"/>
      <c r="C19" s="38" t="s">
        <v>17</v>
      </c>
      <c r="D19" s="166">
        <f aca="true" t="shared" si="2" ref="D19:J19">D4+D8+D15</f>
        <v>159683</v>
      </c>
      <c r="E19" s="166">
        <f t="shared" si="2"/>
        <v>177081</v>
      </c>
      <c r="F19" s="166">
        <f t="shared" si="2"/>
        <v>172670</v>
      </c>
      <c r="G19" s="166">
        <f t="shared" si="2"/>
        <v>183974</v>
      </c>
      <c r="H19" s="201">
        <f t="shared" si="2"/>
        <v>191800</v>
      </c>
      <c r="I19" s="201">
        <f t="shared" si="2"/>
        <v>199600</v>
      </c>
      <c r="J19" s="201">
        <f t="shared" si="2"/>
        <v>208100</v>
      </c>
      <c r="IR19" s="8"/>
    </row>
    <row r="21" spans="5:9" ht="15.75" customHeight="1">
      <c r="E21" s="39"/>
      <c r="F21" s="40"/>
      <c r="G21" s="40"/>
      <c r="H21" s="40"/>
      <c r="I21" s="40"/>
    </row>
    <row r="22" spans="1:5" ht="15.75" customHeight="1">
      <c r="A22" s="41"/>
      <c r="B22" s="42"/>
      <c r="C22" s="43"/>
      <c r="D22" s="43"/>
      <c r="E22" s="43"/>
    </row>
    <row r="23" spans="1:5" ht="15.75" customHeight="1">
      <c r="A23" s="43"/>
      <c r="B23" s="42"/>
      <c r="C23" s="43"/>
      <c r="D23" s="43"/>
      <c r="E23" s="43"/>
    </row>
    <row r="24" spans="1:2" ht="15.75" customHeight="1">
      <c r="A24" s="43"/>
      <c r="B24" s="44"/>
    </row>
    <row r="25" ht="15.75" customHeight="1">
      <c r="A25" s="43"/>
    </row>
    <row r="26" ht="15.75" customHeight="1">
      <c r="A26" s="43"/>
    </row>
    <row r="28" ht="15.75" customHeight="1">
      <c r="A28" s="45"/>
    </row>
  </sheetData>
  <sheetProtection selectLockedCells="1" selectUnlockedCells="1"/>
  <mergeCells count="3">
    <mergeCell ref="A2:A3"/>
    <mergeCell ref="B2:B3"/>
    <mergeCell ref="C2:C3"/>
  </mergeCells>
  <printOptions/>
  <pageMargins left="0.19652777777777777" right="0.19652777777777777" top="0.4722222222222222" bottom="0.5118055555555556" header="0.19652777777777777" footer="0.4333333333333333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86"/>
  <sheetViews>
    <sheetView zoomScale="110" zoomScaleNormal="110" zoomScalePageLayoutView="0" workbookViewId="0" topLeftCell="A26">
      <selection activeCell="J19" sqref="J19"/>
    </sheetView>
  </sheetViews>
  <sheetFormatPr defaultColWidth="8.7109375" defaultRowHeight="14.25" customHeight="1"/>
  <cols>
    <col min="1" max="1" width="5.57421875" style="43" customWidth="1"/>
    <col min="2" max="2" width="5.57421875" style="35" customWidth="1"/>
    <col min="3" max="3" width="43.8515625" style="6" customWidth="1"/>
    <col min="4" max="9" width="10.7109375" style="6" customWidth="1"/>
    <col min="10" max="10" width="10.7109375" style="8" customWidth="1"/>
    <col min="11" max="249" width="9.140625" style="8" customWidth="1"/>
    <col min="250" max="16384" width="8.7109375" style="1" customWidth="1"/>
  </cols>
  <sheetData>
    <row r="1" spans="1:10" s="49" customFormat="1" ht="16.5" customHeight="1">
      <c r="A1" s="46"/>
      <c r="B1" s="47"/>
      <c r="C1" s="11" t="s">
        <v>18</v>
      </c>
      <c r="D1" s="48"/>
      <c r="E1" s="48"/>
      <c r="F1" s="46"/>
      <c r="G1" s="46"/>
      <c r="H1" s="46"/>
      <c r="I1" s="46"/>
      <c r="J1" s="46"/>
    </row>
    <row r="2" spans="1:10" s="22" customFormat="1" ht="16.5" customHeight="1">
      <c r="A2" s="219" t="s">
        <v>19</v>
      </c>
      <c r="B2" s="220" t="s">
        <v>3</v>
      </c>
      <c r="C2" s="219" t="s">
        <v>4</v>
      </c>
      <c r="D2" s="14">
        <v>2017</v>
      </c>
      <c r="E2" s="14">
        <v>2018</v>
      </c>
      <c r="F2" s="15">
        <v>2019</v>
      </c>
      <c r="G2" s="15">
        <v>2019</v>
      </c>
      <c r="H2" s="15">
        <v>2020</v>
      </c>
      <c r="I2" s="15">
        <v>2021</v>
      </c>
      <c r="J2" s="15">
        <v>2022</v>
      </c>
    </row>
    <row r="3" spans="1:10" s="22" customFormat="1" ht="42.75" customHeight="1">
      <c r="A3" s="219"/>
      <c r="B3" s="220"/>
      <c r="C3" s="219"/>
      <c r="D3" s="17" t="s">
        <v>5</v>
      </c>
      <c r="E3" s="17" t="s">
        <v>5</v>
      </c>
      <c r="F3" s="18" t="s">
        <v>110</v>
      </c>
      <c r="G3" s="17" t="s">
        <v>7</v>
      </c>
      <c r="H3" s="18" t="s">
        <v>8</v>
      </c>
      <c r="I3" s="18" t="s">
        <v>8</v>
      </c>
      <c r="J3" s="18" t="s">
        <v>8</v>
      </c>
    </row>
    <row r="4" spans="1:10" s="22" customFormat="1" ht="16.5" customHeight="1">
      <c r="A4" s="50">
        <v>1</v>
      </c>
      <c r="B4" s="51"/>
      <c r="C4" s="52" t="s">
        <v>104</v>
      </c>
      <c r="D4" s="21">
        <f aca="true" t="shared" si="0" ref="D4:J4">SUM(D5:D10)</f>
        <v>49657</v>
      </c>
      <c r="E4" s="21">
        <f t="shared" si="0"/>
        <v>54162</v>
      </c>
      <c r="F4" s="21">
        <f t="shared" si="0"/>
        <v>58550</v>
      </c>
      <c r="G4" s="21">
        <f t="shared" si="0"/>
        <v>60434</v>
      </c>
      <c r="H4" s="21">
        <f t="shared" si="0"/>
        <v>59900</v>
      </c>
      <c r="I4" s="21">
        <f t="shared" si="0"/>
        <v>63000</v>
      </c>
      <c r="J4" s="21">
        <f t="shared" si="0"/>
        <v>65500</v>
      </c>
    </row>
    <row r="5" spans="1:10" s="22" customFormat="1" ht="13.5" customHeight="1">
      <c r="A5" s="53" t="s">
        <v>20</v>
      </c>
      <c r="B5" s="24">
        <v>610</v>
      </c>
      <c r="C5" s="25" t="s">
        <v>84</v>
      </c>
      <c r="D5" s="189">
        <v>20783</v>
      </c>
      <c r="E5" s="189">
        <v>26017</v>
      </c>
      <c r="F5" s="189">
        <v>28500</v>
      </c>
      <c r="G5" s="189">
        <v>27675</v>
      </c>
      <c r="H5" s="194">
        <v>28400</v>
      </c>
      <c r="I5" s="189">
        <v>31000</v>
      </c>
      <c r="J5" s="189">
        <v>32500</v>
      </c>
    </row>
    <row r="6" spans="1:10" s="22" customFormat="1" ht="13.5" customHeight="1">
      <c r="A6" s="53" t="s">
        <v>20</v>
      </c>
      <c r="B6" s="24">
        <v>620</v>
      </c>
      <c r="C6" s="25" t="s">
        <v>85</v>
      </c>
      <c r="D6" s="189">
        <v>13389</v>
      </c>
      <c r="E6" s="189">
        <v>10652</v>
      </c>
      <c r="F6" s="189">
        <v>10000</v>
      </c>
      <c r="G6" s="189">
        <v>10856</v>
      </c>
      <c r="H6" s="194">
        <v>10000</v>
      </c>
      <c r="I6" s="189">
        <v>10500</v>
      </c>
      <c r="J6" s="189">
        <v>11000</v>
      </c>
    </row>
    <row r="7" spans="1:10" s="35" customFormat="1" ht="22.5" customHeight="1">
      <c r="A7" s="53" t="s">
        <v>20</v>
      </c>
      <c r="B7" s="24" t="s">
        <v>113</v>
      </c>
      <c r="C7" s="25" t="s">
        <v>114</v>
      </c>
      <c r="D7" s="189">
        <v>3182</v>
      </c>
      <c r="E7" s="189">
        <v>4716</v>
      </c>
      <c r="F7" s="189">
        <v>4200</v>
      </c>
      <c r="G7" s="189">
        <v>3910</v>
      </c>
      <c r="H7" s="194">
        <v>4500</v>
      </c>
      <c r="I7" s="189">
        <v>4500</v>
      </c>
      <c r="J7" s="189">
        <v>5000</v>
      </c>
    </row>
    <row r="8" spans="1:10" s="35" customFormat="1" ht="13.5" customHeight="1">
      <c r="A8" s="53" t="s">
        <v>20</v>
      </c>
      <c r="B8" s="24">
        <v>635</v>
      </c>
      <c r="C8" s="25" t="s">
        <v>86</v>
      </c>
      <c r="D8" s="189">
        <v>556</v>
      </c>
      <c r="E8" s="189">
        <v>675</v>
      </c>
      <c r="F8" s="189">
        <v>7000</v>
      </c>
      <c r="G8" s="189">
        <v>5020</v>
      </c>
      <c r="H8" s="194">
        <v>7000</v>
      </c>
      <c r="I8" s="189">
        <v>7000</v>
      </c>
      <c r="J8" s="189">
        <v>7000</v>
      </c>
    </row>
    <row r="9" spans="1:10" s="22" customFormat="1" ht="13.5" customHeight="1">
      <c r="A9" s="53" t="s">
        <v>20</v>
      </c>
      <c r="B9" s="24">
        <v>637</v>
      </c>
      <c r="C9" s="25" t="s">
        <v>87</v>
      </c>
      <c r="D9" s="189">
        <v>7915</v>
      </c>
      <c r="E9" s="189">
        <v>8121</v>
      </c>
      <c r="F9" s="189">
        <v>8850</v>
      </c>
      <c r="G9" s="189">
        <v>10305</v>
      </c>
      <c r="H9" s="194">
        <v>10000</v>
      </c>
      <c r="I9" s="189">
        <v>10000</v>
      </c>
      <c r="J9" s="189">
        <v>10000</v>
      </c>
    </row>
    <row r="10" spans="1:10" s="22" customFormat="1" ht="13.5" customHeight="1">
      <c r="A10" s="53"/>
      <c r="B10" s="24">
        <v>640</v>
      </c>
      <c r="C10" s="25" t="s">
        <v>156</v>
      </c>
      <c r="D10" s="189">
        <v>3832</v>
      </c>
      <c r="E10" s="189">
        <v>3981</v>
      </c>
      <c r="F10" s="189">
        <v>0</v>
      </c>
      <c r="G10" s="189">
        <v>2668</v>
      </c>
      <c r="H10" s="194">
        <v>0</v>
      </c>
      <c r="I10" s="189">
        <v>0</v>
      </c>
      <c r="J10" s="189">
        <v>0</v>
      </c>
    </row>
    <row r="11" spans="1:10" s="22" customFormat="1" ht="13.5" customHeight="1">
      <c r="A11" s="50" t="s">
        <v>89</v>
      </c>
      <c r="B11" s="54"/>
      <c r="C11" s="52" t="s">
        <v>91</v>
      </c>
      <c r="D11" s="190">
        <f>D12</f>
        <v>0</v>
      </c>
      <c r="E11" s="181">
        <f aca="true" t="shared" si="1" ref="E11:J11">SUM(E12:E12)</f>
        <v>231</v>
      </c>
      <c r="F11" s="181">
        <f t="shared" si="1"/>
        <v>1150</v>
      </c>
      <c r="G11" s="181">
        <f t="shared" si="1"/>
        <v>1150</v>
      </c>
      <c r="H11" s="181">
        <f t="shared" si="1"/>
        <v>0</v>
      </c>
      <c r="I11" s="181">
        <f t="shared" si="1"/>
        <v>0</v>
      </c>
      <c r="J11" s="181">
        <f t="shared" si="1"/>
        <v>0</v>
      </c>
    </row>
    <row r="12" spans="1:10" s="22" customFormat="1" ht="13.5" customHeight="1">
      <c r="A12" s="53" t="s">
        <v>22</v>
      </c>
      <c r="B12" s="24"/>
      <c r="C12" s="25"/>
      <c r="D12" s="189"/>
      <c r="E12" s="189">
        <v>231</v>
      </c>
      <c r="F12" s="189">
        <v>1150</v>
      </c>
      <c r="G12" s="189">
        <v>1150</v>
      </c>
      <c r="H12" s="194"/>
      <c r="I12" s="189"/>
      <c r="J12" s="189"/>
    </row>
    <row r="13" spans="1:10" s="22" customFormat="1" ht="16.5" customHeight="1">
      <c r="A13" s="50" t="s">
        <v>90</v>
      </c>
      <c r="B13" s="51"/>
      <c r="C13" s="52" t="s">
        <v>92</v>
      </c>
      <c r="D13" s="181">
        <f aca="true" t="shared" si="2" ref="D13:J13">SUM(D14:D16)</f>
        <v>268</v>
      </c>
      <c r="E13" s="181">
        <f t="shared" si="2"/>
        <v>268</v>
      </c>
      <c r="F13" s="181">
        <f t="shared" si="2"/>
        <v>0</v>
      </c>
      <c r="G13" s="181">
        <f t="shared" si="2"/>
        <v>1509</v>
      </c>
      <c r="H13" s="181">
        <f t="shared" si="2"/>
        <v>0</v>
      </c>
      <c r="I13" s="181">
        <f t="shared" si="2"/>
        <v>0</v>
      </c>
      <c r="J13" s="181">
        <f t="shared" si="2"/>
        <v>0</v>
      </c>
    </row>
    <row r="14" spans="1:10" s="22" customFormat="1" ht="16.5" customHeight="1">
      <c r="A14" s="53" t="s">
        <v>21</v>
      </c>
      <c r="B14" s="24">
        <v>610</v>
      </c>
      <c r="C14" s="25" t="s">
        <v>84</v>
      </c>
      <c r="D14" s="189">
        <v>55</v>
      </c>
      <c r="E14" s="189">
        <v>55</v>
      </c>
      <c r="F14" s="192">
        <v>0</v>
      </c>
      <c r="G14" s="192">
        <v>206</v>
      </c>
      <c r="H14" s="195">
        <v>0</v>
      </c>
      <c r="I14" s="192">
        <v>0</v>
      </c>
      <c r="J14" s="192">
        <v>0</v>
      </c>
    </row>
    <row r="15" spans="1:10" s="22" customFormat="1" ht="13.5" customHeight="1">
      <c r="A15" s="213" t="s">
        <v>21</v>
      </c>
      <c r="B15" s="24">
        <v>620</v>
      </c>
      <c r="C15" s="25" t="s">
        <v>85</v>
      </c>
      <c r="D15" s="189">
        <v>19</v>
      </c>
      <c r="E15" s="189">
        <v>19</v>
      </c>
      <c r="F15" s="189">
        <v>0</v>
      </c>
      <c r="G15" s="189">
        <v>75</v>
      </c>
      <c r="H15" s="194">
        <v>0</v>
      </c>
      <c r="I15" s="189">
        <v>0</v>
      </c>
      <c r="J15" s="189">
        <v>0</v>
      </c>
    </row>
    <row r="16" spans="1:10" s="35" customFormat="1" ht="13.5" customHeight="1">
      <c r="A16" s="213" t="s">
        <v>21</v>
      </c>
      <c r="B16" s="24">
        <v>630</v>
      </c>
      <c r="C16" s="25" t="s">
        <v>88</v>
      </c>
      <c r="D16" s="189">
        <v>194</v>
      </c>
      <c r="E16" s="189">
        <v>194</v>
      </c>
      <c r="F16" s="189">
        <v>0</v>
      </c>
      <c r="G16" s="189">
        <v>1228</v>
      </c>
      <c r="H16" s="194">
        <v>0</v>
      </c>
      <c r="I16" s="189">
        <v>0</v>
      </c>
      <c r="J16" s="189">
        <v>0</v>
      </c>
    </row>
    <row r="17" spans="1:10" s="22" customFormat="1" ht="16.5" customHeight="1">
      <c r="A17" s="50">
        <v>4</v>
      </c>
      <c r="B17" s="54"/>
      <c r="C17" s="52" t="s">
        <v>23</v>
      </c>
      <c r="D17" s="181">
        <f aca="true" t="shared" si="3" ref="D17:J17">SUM(D18:D18)</f>
        <v>0</v>
      </c>
      <c r="E17" s="181">
        <f t="shared" si="3"/>
        <v>0</v>
      </c>
      <c r="F17" s="181">
        <f t="shared" si="3"/>
        <v>200</v>
      </c>
      <c r="G17" s="181">
        <f t="shared" si="3"/>
        <v>20</v>
      </c>
      <c r="H17" s="181">
        <f t="shared" si="3"/>
        <v>0</v>
      </c>
      <c r="I17" s="181">
        <f t="shared" si="3"/>
        <v>0</v>
      </c>
      <c r="J17" s="181">
        <f t="shared" si="3"/>
        <v>0</v>
      </c>
    </row>
    <row r="18" spans="1:10" s="22" customFormat="1" ht="14.25" customHeight="1">
      <c r="A18" s="53" t="s">
        <v>24</v>
      </c>
      <c r="B18" s="24">
        <v>650</v>
      </c>
      <c r="C18" s="25" t="s">
        <v>105</v>
      </c>
      <c r="D18" s="189">
        <v>0</v>
      </c>
      <c r="E18" s="189">
        <v>0</v>
      </c>
      <c r="F18" s="189">
        <v>200</v>
      </c>
      <c r="G18" s="189">
        <v>20</v>
      </c>
      <c r="H18" s="194">
        <v>0</v>
      </c>
      <c r="I18" s="189">
        <v>0</v>
      </c>
      <c r="J18" s="189">
        <v>0</v>
      </c>
    </row>
    <row r="19" spans="1:10" s="22" customFormat="1" ht="16.5" customHeight="1">
      <c r="A19" s="50">
        <v>5</v>
      </c>
      <c r="B19" s="54"/>
      <c r="C19" s="52" t="s">
        <v>130</v>
      </c>
      <c r="D19" s="181">
        <f aca="true" t="shared" si="4" ref="D19:J19">SUM(D20:D21)</f>
        <v>2377</v>
      </c>
      <c r="E19" s="181">
        <f t="shared" si="4"/>
        <v>2579</v>
      </c>
      <c r="F19" s="181">
        <f t="shared" si="4"/>
        <v>3100</v>
      </c>
      <c r="G19" s="181">
        <f t="shared" si="4"/>
        <v>4215</v>
      </c>
      <c r="H19" s="181">
        <f t="shared" si="4"/>
        <v>3100</v>
      </c>
      <c r="I19" s="181">
        <f t="shared" si="4"/>
        <v>3100</v>
      </c>
      <c r="J19" s="181">
        <f t="shared" si="4"/>
        <v>3100</v>
      </c>
    </row>
    <row r="20" spans="1:10" s="22" customFormat="1" ht="13.5" customHeight="1">
      <c r="A20" s="53" t="s">
        <v>25</v>
      </c>
      <c r="B20" s="24">
        <v>630</v>
      </c>
      <c r="C20" s="25" t="s">
        <v>128</v>
      </c>
      <c r="D20" s="189">
        <v>1777</v>
      </c>
      <c r="E20" s="189">
        <v>1513</v>
      </c>
      <c r="F20" s="189">
        <v>2500</v>
      </c>
      <c r="G20" s="189">
        <v>3615</v>
      </c>
      <c r="H20" s="194">
        <v>2500</v>
      </c>
      <c r="I20" s="189">
        <v>2500</v>
      </c>
      <c r="J20" s="189">
        <v>2500</v>
      </c>
    </row>
    <row r="21" spans="1:10" s="22" customFormat="1" ht="13.5" customHeight="1">
      <c r="A21" s="53" t="s">
        <v>25</v>
      </c>
      <c r="B21" s="24">
        <v>640</v>
      </c>
      <c r="C21" s="25" t="s">
        <v>129</v>
      </c>
      <c r="D21" s="189">
        <v>600</v>
      </c>
      <c r="E21" s="189">
        <v>1066</v>
      </c>
      <c r="F21" s="189">
        <v>600</v>
      </c>
      <c r="G21" s="189">
        <v>600</v>
      </c>
      <c r="H21" s="194">
        <v>600</v>
      </c>
      <c r="I21" s="189">
        <v>600</v>
      </c>
      <c r="J21" s="189">
        <v>600</v>
      </c>
    </row>
    <row r="22" spans="1:10" s="22" customFormat="1" ht="16.5" customHeight="1">
      <c r="A22" s="50">
        <v>6</v>
      </c>
      <c r="B22" s="55"/>
      <c r="C22" s="52" t="s">
        <v>102</v>
      </c>
      <c r="D22" s="181">
        <f aca="true" t="shared" si="5" ref="D22:J22">SUM(D23:D24)</f>
        <v>5411</v>
      </c>
      <c r="E22" s="181">
        <f t="shared" si="5"/>
        <v>3942</v>
      </c>
      <c r="F22" s="181">
        <f t="shared" si="5"/>
        <v>6000</v>
      </c>
      <c r="G22" s="181">
        <f t="shared" si="5"/>
        <v>9275</v>
      </c>
      <c r="H22" s="181">
        <f t="shared" si="5"/>
        <v>6000</v>
      </c>
      <c r="I22" s="181">
        <f t="shared" si="5"/>
        <v>6000</v>
      </c>
      <c r="J22" s="181">
        <f t="shared" si="5"/>
        <v>6000</v>
      </c>
    </row>
    <row r="23" spans="1:10" s="22" customFormat="1" ht="13.5" customHeight="1">
      <c r="A23" s="53" t="s">
        <v>26</v>
      </c>
      <c r="B23" s="24">
        <v>630</v>
      </c>
      <c r="C23" s="25" t="s">
        <v>137</v>
      </c>
      <c r="D23" s="189">
        <v>3499</v>
      </c>
      <c r="E23" s="189">
        <v>2030</v>
      </c>
      <c r="F23" s="189">
        <v>4000</v>
      </c>
      <c r="G23" s="189">
        <v>7275</v>
      </c>
      <c r="H23" s="194">
        <v>4000</v>
      </c>
      <c r="I23" s="189">
        <v>4000</v>
      </c>
      <c r="J23" s="189">
        <v>4000</v>
      </c>
    </row>
    <row r="24" spans="1:10" s="35" customFormat="1" ht="13.5" customHeight="1">
      <c r="A24" s="53" t="s">
        <v>26</v>
      </c>
      <c r="B24" s="24">
        <v>640</v>
      </c>
      <c r="C24" s="25" t="s">
        <v>101</v>
      </c>
      <c r="D24" s="189">
        <v>1912</v>
      </c>
      <c r="E24" s="189">
        <v>1912</v>
      </c>
      <c r="F24" s="189">
        <v>2000</v>
      </c>
      <c r="G24" s="189">
        <v>2000</v>
      </c>
      <c r="H24" s="194">
        <v>2000</v>
      </c>
      <c r="I24" s="189">
        <v>2000</v>
      </c>
      <c r="J24" s="189">
        <v>2000</v>
      </c>
    </row>
    <row r="25" spans="1:16" s="22" customFormat="1" ht="16.5" customHeight="1">
      <c r="A25" s="50">
        <v>7</v>
      </c>
      <c r="B25" s="55"/>
      <c r="C25" s="52" t="s">
        <v>93</v>
      </c>
      <c r="D25" s="181">
        <f>SUM(D26:D26)</f>
        <v>8596</v>
      </c>
      <c r="E25" s="181">
        <f>SUM(E26:E26)</f>
        <v>7833</v>
      </c>
      <c r="F25" s="181">
        <f>SUM(F26:F26)</f>
        <v>8000</v>
      </c>
      <c r="G25" s="181">
        <f>SUM(G26:G26)</f>
        <v>8000</v>
      </c>
      <c r="H25" s="181">
        <f>SUM(H26:H26)</f>
        <v>8000</v>
      </c>
      <c r="I25" s="181">
        <v>8000</v>
      </c>
      <c r="J25" s="181">
        <f>SUM(J26:J26)</f>
        <v>8000</v>
      </c>
      <c r="K25" s="56"/>
      <c r="L25" s="56"/>
      <c r="M25" s="56"/>
      <c r="N25" s="56"/>
      <c r="O25" s="56"/>
      <c r="P25" s="56"/>
    </row>
    <row r="26" spans="1:10" s="22" customFormat="1" ht="13.5" customHeight="1">
      <c r="A26" s="53" t="s">
        <v>27</v>
      </c>
      <c r="B26" s="24">
        <v>630</v>
      </c>
      <c r="C26" s="25" t="s">
        <v>94</v>
      </c>
      <c r="D26" s="189">
        <v>8596</v>
      </c>
      <c r="E26" s="189">
        <v>7833</v>
      </c>
      <c r="F26" s="189">
        <v>8000</v>
      </c>
      <c r="G26" s="189">
        <v>8000</v>
      </c>
      <c r="H26" s="211">
        <v>8000</v>
      </c>
      <c r="I26" s="189">
        <v>8000</v>
      </c>
      <c r="J26" s="189">
        <v>8000</v>
      </c>
    </row>
    <row r="27" spans="1:10" s="22" customFormat="1" ht="13.5" customHeight="1">
      <c r="A27" s="50">
        <v>8</v>
      </c>
      <c r="B27" s="55"/>
      <c r="C27" s="52" t="s">
        <v>95</v>
      </c>
      <c r="D27" s="181">
        <f aca="true" t="shared" si="6" ref="D27:J27">SUM(D28:D29)</f>
        <v>4075</v>
      </c>
      <c r="E27" s="181">
        <f t="shared" si="6"/>
        <v>2097</v>
      </c>
      <c r="F27" s="181">
        <f t="shared" si="6"/>
        <v>2500</v>
      </c>
      <c r="G27" s="181">
        <f t="shared" si="6"/>
        <v>2454</v>
      </c>
      <c r="H27" s="181">
        <f t="shared" si="6"/>
        <v>3900</v>
      </c>
      <c r="I27" s="181">
        <f t="shared" si="6"/>
        <v>3900</v>
      </c>
      <c r="J27" s="181">
        <f t="shared" si="6"/>
        <v>3900</v>
      </c>
    </row>
    <row r="28" spans="1:10" s="22" customFormat="1" ht="13.5" customHeight="1">
      <c r="A28" s="53" t="s">
        <v>75</v>
      </c>
      <c r="B28" s="24">
        <v>630</v>
      </c>
      <c r="C28" s="25" t="s">
        <v>142</v>
      </c>
      <c r="D28" s="189">
        <v>2625</v>
      </c>
      <c r="E28" s="189">
        <v>885</v>
      </c>
      <c r="F28" s="193">
        <v>2500</v>
      </c>
      <c r="G28" s="193">
        <v>1475</v>
      </c>
      <c r="H28" s="211">
        <v>2500</v>
      </c>
      <c r="I28" s="193">
        <v>2500</v>
      </c>
      <c r="J28" s="193">
        <v>2500</v>
      </c>
    </row>
    <row r="29" spans="1:10" s="22" customFormat="1" ht="13.5" customHeight="1">
      <c r="A29" s="53" t="s">
        <v>75</v>
      </c>
      <c r="B29" s="24">
        <v>640</v>
      </c>
      <c r="C29" s="25" t="s">
        <v>100</v>
      </c>
      <c r="D29" s="189">
        <v>1450</v>
      </c>
      <c r="E29" s="189">
        <v>1212</v>
      </c>
      <c r="F29" s="193">
        <v>0</v>
      </c>
      <c r="G29" s="193">
        <v>979</v>
      </c>
      <c r="H29" s="211">
        <v>1400</v>
      </c>
      <c r="I29" s="193">
        <v>1400</v>
      </c>
      <c r="J29" s="193">
        <v>1400</v>
      </c>
    </row>
    <row r="30" spans="1:10" s="35" customFormat="1" ht="16.5" customHeight="1">
      <c r="A30" s="214" t="s">
        <v>73</v>
      </c>
      <c r="B30" s="55"/>
      <c r="C30" s="52" t="s">
        <v>95</v>
      </c>
      <c r="D30" s="181">
        <f aca="true" t="shared" si="7" ref="D30:J30">SUM(D31:D31)</f>
        <v>1534</v>
      </c>
      <c r="E30" s="181">
        <f t="shared" si="7"/>
        <v>1843</v>
      </c>
      <c r="F30" s="181">
        <f t="shared" si="7"/>
        <v>1900</v>
      </c>
      <c r="G30" s="181">
        <f t="shared" si="7"/>
        <v>1900</v>
      </c>
      <c r="H30" s="181">
        <f t="shared" si="7"/>
        <v>1900</v>
      </c>
      <c r="I30" s="181">
        <f t="shared" si="7"/>
        <v>2000</v>
      </c>
      <c r="J30" s="181">
        <f t="shared" si="7"/>
        <v>2000</v>
      </c>
    </row>
    <row r="31" spans="1:10" s="35" customFormat="1" ht="13.5" customHeight="1">
      <c r="A31" s="53" t="s">
        <v>28</v>
      </c>
      <c r="B31" s="24">
        <v>630</v>
      </c>
      <c r="C31" s="25" t="s">
        <v>108</v>
      </c>
      <c r="D31" s="189">
        <v>1534</v>
      </c>
      <c r="E31" s="189">
        <v>1843</v>
      </c>
      <c r="F31" s="189">
        <v>1900</v>
      </c>
      <c r="G31" s="163">
        <v>1900</v>
      </c>
      <c r="H31" s="194">
        <v>1900</v>
      </c>
      <c r="I31" s="189">
        <v>2000</v>
      </c>
      <c r="J31" s="189">
        <v>2000</v>
      </c>
    </row>
    <row r="32" spans="1:10" s="35" customFormat="1" ht="13.5" customHeight="1">
      <c r="A32" s="50" t="s">
        <v>30</v>
      </c>
      <c r="B32" s="55"/>
      <c r="C32" s="52" t="s">
        <v>78</v>
      </c>
      <c r="D32" s="181">
        <f aca="true" t="shared" si="8" ref="D32:J32">SUM(D33:D33)</f>
        <v>3671</v>
      </c>
      <c r="E32" s="181">
        <f t="shared" si="8"/>
        <v>2964</v>
      </c>
      <c r="F32" s="181">
        <f t="shared" si="8"/>
        <v>3000</v>
      </c>
      <c r="G32" s="181">
        <f t="shared" si="8"/>
        <v>2900</v>
      </c>
      <c r="H32" s="181">
        <f t="shared" si="8"/>
        <v>3000</v>
      </c>
      <c r="I32" s="181">
        <f t="shared" si="8"/>
        <v>3000</v>
      </c>
      <c r="J32" s="181">
        <f t="shared" si="8"/>
        <v>3000</v>
      </c>
    </row>
    <row r="33" spans="1:10" s="35" customFormat="1" ht="13.5" customHeight="1">
      <c r="A33" s="53" t="s">
        <v>79</v>
      </c>
      <c r="B33" s="24">
        <v>640</v>
      </c>
      <c r="C33" s="25" t="s">
        <v>106</v>
      </c>
      <c r="D33" s="189">
        <v>3671</v>
      </c>
      <c r="E33" s="189">
        <v>2964</v>
      </c>
      <c r="F33" s="189">
        <v>3000</v>
      </c>
      <c r="G33" s="189">
        <v>2900</v>
      </c>
      <c r="H33" s="194">
        <v>3000</v>
      </c>
      <c r="I33" s="189">
        <v>3000</v>
      </c>
      <c r="J33" s="189">
        <v>3000</v>
      </c>
    </row>
    <row r="34" spans="1:10" s="35" customFormat="1" ht="16.5" customHeight="1">
      <c r="A34" s="50" t="s">
        <v>96</v>
      </c>
      <c r="B34" s="55"/>
      <c r="C34" s="52" t="s">
        <v>29</v>
      </c>
      <c r="D34" s="181">
        <f aca="true" t="shared" si="9" ref="D34:J34">SUM(D35:D38)</f>
        <v>5628</v>
      </c>
      <c r="E34" s="181">
        <f t="shared" si="9"/>
        <v>11328</v>
      </c>
      <c r="F34" s="181">
        <f t="shared" si="9"/>
        <v>7100</v>
      </c>
      <c r="G34" s="181">
        <f t="shared" si="9"/>
        <v>9838</v>
      </c>
      <c r="H34" s="181">
        <f t="shared" si="9"/>
        <v>14700</v>
      </c>
      <c r="I34" s="181">
        <f t="shared" si="9"/>
        <v>7600</v>
      </c>
      <c r="J34" s="181">
        <f t="shared" si="9"/>
        <v>7700</v>
      </c>
    </row>
    <row r="35" spans="1:10" s="35" customFormat="1" ht="13.5" customHeight="1">
      <c r="A35" s="53" t="s">
        <v>72</v>
      </c>
      <c r="B35" s="24">
        <v>630</v>
      </c>
      <c r="C35" s="25" t="s">
        <v>117</v>
      </c>
      <c r="D35" s="189">
        <v>2785</v>
      </c>
      <c r="E35" s="189">
        <v>3682</v>
      </c>
      <c r="F35" s="189">
        <v>3100</v>
      </c>
      <c r="G35" s="189">
        <v>3020</v>
      </c>
      <c r="H35" s="194">
        <v>3700</v>
      </c>
      <c r="I35" s="189">
        <v>3700</v>
      </c>
      <c r="J35" s="189">
        <v>3700</v>
      </c>
    </row>
    <row r="36" spans="1:10" s="35" customFormat="1" ht="13.5" customHeight="1">
      <c r="A36" s="53"/>
      <c r="B36" s="24">
        <v>634</v>
      </c>
      <c r="C36" s="25" t="s">
        <v>115</v>
      </c>
      <c r="D36" s="189">
        <v>204</v>
      </c>
      <c r="E36" s="189">
        <v>3889</v>
      </c>
      <c r="F36" s="189">
        <v>2000</v>
      </c>
      <c r="G36" s="189">
        <v>2440</v>
      </c>
      <c r="H36" s="194">
        <v>8000</v>
      </c>
      <c r="I36" s="189">
        <v>900</v>
      </c>
      <c r="J36" s="189">
        <v>1000</v>
      </c>
    </row>
    <row r="37" spans="1:10" s="35" customFormat="1" ht="13.5" customHeight="1">
      <c r="A37" s="53"/>
      <c r="B37" s="24">
        <v>637</v>
      </c>
      <c r="C37" s="25" t="s">
        <v>116</v>
      </c>
      <c r="D37" s="189">
        <v>1407</v>
      </c>
      <c r="E37" s="189">
        <v>2961</v>
      </c>
      <c r="F37" s="189">
        <v>1130</v>
      </c>
      <c r="G37" s="189">
        <v>3208</v>
      </c>
      <c r="H37" s="194">
        <v>2000</v>
      </c>
      <c r="I37" s="189">
        <v>2000</v>
      </c>
      <c r="J37" s="189">
        <v>2000</v>
      </c>
    </row>
    <row r="38" spans="1:10" s="35" customFormat="1" ht="13.5" customHeight="1">
      <c r="A38" s="53"/>
      <c r="B38" s="24">
        <v>630</v>
      </c>
      <c r="C38" s="25" t="s">
        <v>150</v>
      </c>
      <c r="D38" s="189">
        <v>1232</v>
      </c>
      <c r="E38" s="189">
        <v>796</v>
      </c>
      <c r="F38" s="189">
        <v>870</v>
      </c>
      <c r="G38" s="189">
        <v>1170</v>
      </c>
      <c r="H38" s="194">
        <v>1000</v>
      </c>
      <c r="I38" s="189">
        <v>1000</v>
      </c>
      <c r="J38" s="189">
        <v>1000</v>
      </c>
    </row>
    <row r="39" spans="1:10" s="35" customFormat="1" ht="16.5" customHeight="1">
      <c r="A39" s="50" t="s">
        <v>63</v>
      </c>
      <c r="B39" s="55"/>
      <c r="C39" s="52" t="s">
        <v>31</v>
      </c>
      <c r="D39" s="181">
        <f aca="true" t="shared" si="10" ref="D39:J39">D40+D41</f>
        <v>5860</v>
      </c>
      <c r="E39" s="181">
        <f t="shared" si="10"/>
        <v>1380</v>
      </c>
      <c r="F39" s="181">
        <f t="shared" si="10"/>
        <v>100</v>
      </c>
      <c r="G39" s="181">
        <f t="shared" si="10"/>
        <v>100</v>
      </c>
      <c r="H39" s="181">
        <f t="shared" si="10"/>
        <v>100</v>
      </c>
      <c r="I39" s="181">
        <f t="shared" si="10"/>
        <v>100</v>
      </c>
      <c r="J39" s="181">
        <f t="shared" si="10"/>
        <v>100</v>
      </c>
    </row>
    <row r="40" spans="1:10" s="35" customFormat="1" ht="13.5" customHeight="1">
      <c r="A40" s="53" t="s">
        <v>32</v>
      </c>
      <c r="B40" s="24">
        <v>630</v>
      </c>
      <c r="C40" s="25" t="s">
        <v>118</v>
      </c>
      <c r="D40" s="189">
        <v>5860</v>
      </c>
      <c r="E40" s="189">
        <v>0</v>
      </c>
      <c r="F40" s="189">
        <v>100</v>
      </c>
      <c r="G40" s="189">
        <v>100</v>
      </c>
      <c r="H40" s="194">
        <v>100</v>
      </c>
      <c r="I40" s="189">
        <v>100</v>
      </c>
      <c r="J40" s="189">
        <v>100</v>
      </c>
    </row>
    <row r="41" spans="1:10" s="35" customFormat="1" ht="13.5" customHeight="1">
      <c r="A41" s="53" t="s">
        <v>32</v>
      </c>
      <c r="B41" s="24">
        <v>640</v>
      </c>
      <c r="C41" s="25" t="s">
        <v>97</v>
      </c>
      <c r="D41" s="189">
        <v>0</v>
      </c>
      <c r="E41" s="189">
        <v>1380</v>
      </c>
      <c r="F41" s="189">
        <v>0</v>
      </c>
      <c r="G41" s="189">
        <v>0</v>
      </c>
      <c r="H41" s="194">
        <v>0</v>
      </c>
      <c r="I41" s="189">
        <v>0</v>
      </c>
      <c r="J41" s="189">
        <v>0</v>
      </c>
    </row>
    <row r="42" spans="1:10" s="35" customFormat="1" ht="13.5" customHeight="1">
      <c r="A42" s="50" t="s">
        <v>66</v>
      </c>
      <c r="B42" s="55"/>
      <c r="C42" s="52" t="s">
        <v>107</v>
      </c>
      <c r="D42" s="181">
        <f aca="true" t="shared" si="11" ref="D42:J42">D43</f>
        <v>2799</v>
      </c>
      <c r="E42" s="181">
        <f t="shared" si="11"/>
        <v>1956</v>
      </c>
      <c r="F42" s="181">
        <f t="shared" si="11"/>
        <v>200</v>
      </c>
      <c r="G42" s="181">
        <f t="shared" si="11"/>
        <v>200</v>
      </c>
      <c r="H42" s="181">
        <f t="shared" si="11"/>
        <v>1000</v>
      </c>
      <c r="I42" s="181">
        <f t="shared" si="11"/>
        <v>3000</v>
      </c>
      <c r="J42" s="181">
        <f t="shared" si="11"/>
        <v>3000</v>
      </c>
    </row>
    <row r="43" spans="1:10" s="35" customFormat="1" ht="13.5" customHeight="1">
      <c r="A43" s="53" t="s">
        <v>67</v>
      </c>
      <c r="B43" s="24">
        <v>630</v>
      </c>
      <c r="C43" s="25" t="s">
        <v>151</v>
      </c>
      <c r="D43" s="189">
        <v>2799</v>
      </c>
      <c r="E43" s="189">
        <v>1956</v>
      </c>
      <c r="F43" s="189">
        <v>200</v>
      </c>
      <c r="G43" s="189">
        <v>200</v>
      </c>
      <c r="H43" s="194">
        <v>1000</v>
      </c>
      <c r="I43" s="189">
        <v>3000</v>
      </c>
      <c r="J43" s="189">
        <v>3000</v>
      </c>
    </row>
    <row r="44" spans="1:35" s="35" customFormat="1" ht="13.5" customHeight="1">
      <c r="A44" s="50" t="s">
        <v>74</v>
      </c>
      <c r="B44" s="55"/>
      <c r="C44" s="52" t="s">
        <v>64</v>
      </c>
      <c r="D44" s="181">
        <f aca="true" t="shared" si="12" ref="D44:J44">SUM(D45:D52)</f>
        <v>75175</v>
      </c>
      <c r="E44" s="181">
        <f t="shared" si="12"/>
        <v>71276</v>
      </c>
      <c r="F44" s="181">
        <f t="shared" si="12"/>
        <v>72610</v>
      </c>
      <c r="G44" s="181">
        <f t="shared" si="12"/>
        <v>72819</v>
      </c>
      <c r="H44" s="181">
        <f t="shared" si="12"/>
        <v>76800</v>
      </c>
      <c r="I44" s="181">
        <f t="shared" si="12"/>
        <v>77800</v>
      </c>
      <c r="J44" s="181">
        <f t="shared" si="12"/>
        <v>80000</v>
      </c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</row>
    <row r="45" spans="1:10" s="35" customFormat="1" ht="13.5" customHeight="1">
      <c r="A45" s="204" t="s">
        <v>65</v>
      </c>
      <c r="B45" s="197">
        <v>610</v>
      </c>
      <c r="C45" s="25" t="s">
        <v>119</v>
      </c>
      <c r="D45" s="199">
        <v>23286</v>
      </c>
      <c r="E45" s="199">
        <v>28853</v>
      </c>
      <c r="F45" s="199">
        <v>29210</v>
      </c>
      <c r="G45" s="199">
        <v>28810</v>
      </c>
      <c r="H45" s="200">
        <v>32000</v>
      </c>
      <c r="I45" s="199">
        <v>33000</v>
      </c>
      <c r="J45" s="199">
        <v>34000</v>
      </c>
    </row>
    <row r="46" spans="1:10" s="35" customFormat="1" ht="13.5" customHeight="1">
      <c r="A46" s="204"/>
      <c r="B46" s="197">
        <v>620</v>
      </c>
      <c r="C46" s="25" t="s">
        <v>120</v>
      </c>
      <c r="D46" s="199">
        <v>12415</v>
      </c>
      <c r="E46" s="199">
        <v>10469</v>
      </c>
      <c r="F46" s="199">
        <v>10400</v>
      </c>
      <c r="G46" s="199">
        <v>10400</v>
      </c>
      <c r="H46" s="200">
        <v>11000</v>
      </c>
      <c r="I46" s="199">
        <v>12000</v>
      </c>
      <c r="J46" s="199">
        <v>13000</v>
      </c>
    </row>
    <row r="47" spans="1:10" s="35" customFormat="1" ht="13.5" customHeight="1">
      <c r="A47" s="204"/>
      <c r="B47" s="197">
        <v>630</v>
      </c>
      <c r="C47" s="25" t="s">
        <v>152</v>
      </c>
      <c r="D47" s="199">
        <v>20070</v>
      </c>
      <c r="E47" s="199">
        <v>6999</v>
      </c>
      <c r="F47" s="199">
        <v>6400</v>
      </c>
      <c r="G47" s="199">
        <v>5217</v>
      </c>
      <c r="H47" s="200">
        <v>5000</v>
      </c>
      <c r="I47" s="199">
        <v>4000</v>
      </c>
      <c r="J47" s="199">
        <v>4000</v>
      </c>
    </row>
    <row r="48" spans="1:10" s="35" customFormat="1" ht="13.5" customHeight="1">
      <c r="A48" s="204"/>
      <c r="B48" s="197">
        <v>610</v>
      </c>
      <c r="C48" s="25" t="s">
        <v>121</v>
      </c>
      <c r="D48" s="199">
        <v>11100</v>
      </c>
      <c r="E48" s="199">
        <v>13520</v>
      </c>
      <c r="F48" s="199">
        <v>14600</v>
      </c>
      <c r="G48" s="199">
        <v>14600</v>
      </c>
      <c r="H48" s="200">
        <v>16000</v>
      </c>
      <c r="I48" s="199">
        <v>16000</v>
      </c>
      <c r="J48" s="199">
        <v>16000</v>
      </c>
    </row>
    <row r="49" spans="1:10" s="35" customFormat="1" ht="13.5" customHeight="1">
      <c r="A49" s="204"/>
      <c r="B49" s="197">
        <v>620</v>
      </c>
      <c r="C49" s="25" t="s">
        <v>122</v>
      </c>
      <c r="D49" s="199">
        <v>6218</v>
      </c>
      <c r="E49" s="199">
        <v>4755</v>
      </c>
      <c r="F49" s="199">
        <v>5000</v>
      </c>
      <c r="G49" s="199">
        <v>5000</v>
      </c>
      <c r="H49" s="200">
        <v>5500</v>
      </c>
      <c r="I49" s="199">
        <v>5500</v>
      </c>
      <c r="J49" s="199">
        <v>5500</v>
      </c>
    </row>
    <row r="50" spans="1:10" s="35" customFormat="1" ht="13.5" customHeight="1">
      <c r="A50" s="204"/>
      <c r="B50" s="197">
        <v>630</v>
      </c>
      <c r="C50" s="25" t="s">
        <v>123</v>
      </c>
      <c r="D50" s="199">
        <v>300</v>
      </c>
      <c r="E50" s="199">
        <v>115</v>
      </c>
      <c r="F50" s="199">
        <v>400</v>
      </c>
      <c r="G50" s="199">
        <v>2192</v>
      </c>
      <c r="H50" s="200">
        <v>400</v>
      </c>
      <c r="I50" s="199">
        <v>400</v>
      </c>
      <c r="J50" s="199">
        <v>400</v>
      </c>
    </row>
    <row r="51" spans="1:10" s="35" customFormat="1" ht="13.5" customHeight="1">
      <c r="A51" s="204"/>
      <c r="B51" s="216">
        <v>633</v>
      </c>
      <c r="C51" s="25" t="s">
        <v>135</v>
      </c>
      <c r="D51" s="199">
        <v>0</v>
      </c>
      <c r="E51" s="199">
        <v>5211</v>
      </c>
      <c r="F51" s="199">
        <v>5000</v>
      </c>
      <c r="G51" s="199">
        <v>5000</v>
      </c>
      <c r="H51" s="200">
        <v>5300</v>
      </c>
      <c r="I51" s="199">
        <v>5300</v>
      </c>
      <c r="J51" s="199">
        <v>5500</v>
      </c>
    </row>
    <row r="52" spans="1:10" s="35" customFormat="1" ht="21" customHeight="1">
      <c r="A52" s="204" t="s">
        <v>81</v>
      </c>
      <c r="B52" s="216" t="s">
        <v>124</v>
      </c>
      <c r="C52" s="25" t="s">
        <v>153</v>
      </c>
      <c r="D52" s="199">
        <v>1786</v>
      </c>
      <c r="E52" s="199">
        <v>1354</v>
      </c>
      <c r="F52" s="199">
        <v>1600</v>
      </c>
      <c r="G52" s="199">
        <v>1600</v>
      </c>
      <c r="H52" s="200">
        <v>1600</v>
      </c>
      <c r="I52" s="199">
        <v>1600</v>
      </c>
      <c r="J52" s="199">
        <v>1600</v>
      </c>
    </row>
    <row r="53" spans="1:37" s="35" customFormat="1" ht="13.5" customHeight="1">
      <c r="A53" s="50" t="s">
        <v>76</v>
      </c>
      <c r="B53" s="55"/>
      <c r="C53" s="52" t="s">
        <v>98</v>
      </c>
      <c r="D53" s="181">
        <f aca="true" t="shared" si="13" ref="D53:J53">D54+D55</f>
        <v>111</v>
      </c>
      <c r="E53" s="181">
        <f t="shared" si="13"/>
        <v>110</v>
      </c>
      <c r="F53" s="181">
        <f t="shared" si="13"/>
        <v>200</v>
      </c>
      <c r="G53" s="181">
        <f t="shared" si="13"/>
        <v>1100</v>
      </c>
      <c r="H53" s="181">
        <f t="shared" si="13"/>
        <v>1000</v>
      </c>
      <c r="I53" s="181">
        <f t="shared" si="13"/>
        <v>1000</v>
      </c>
      <c r="J53" s="181">
        <f t="shared" si="13"/>
        <v>1000</v>
      </c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</row>
    <row r="54" spans="1:10" s="35" customFormat="1" ht="30" customHeight="1">
      <c r="A54" s="53" t="s">
        <v>77</v>
      </c>
      <c r="B54" s="24">
        <v>630</v>
      </c>
      <c r="C54" s="25" t="s">
        <v>132</v>
      </c>
      <c r="D54" s="189">
        <v>111</v>
      </c>
      <c r="E54" s="189">
        <v>110</v>
      </c>
      <c r="F54" s="189">
        <v>200</v>
      </c>
      <c r="G54" s="189">
        <v>1100</v>
      </c>
      <c r="H54" s="194">
        <v>1000</v>
      </c>
      <c r="I54" s="189">
        <v>1000</v>
      </c>
      <c r="J54" s="189">
        <v>1000</v>
      </c>
    </row>
    <row r="55" spans="1:10" s="35" customFormat="1" ht="13.5" customHeight="1">
      <c r="A55" s="53" t="s">
        <v>80</v>
      </c>
      <c r="B55" s="24">
        <v>630</v>
      </c>
      <c r="C55" s="25"/>
      <c r="D55" s="189">
        <v>0</v>
      </c>
      <c r="E55" s="189">
        <v>0</v>
      </c>
      <c r="F55" s="189">
        <v>0</v>
      </c>
      <c r="G55" s="189">
        <v>0</v>
      </c>
      <c r="H55" s="194">
        <v>0</v>
      </c>
      <c r="I55" s="189">
        <v>0</v>
      </c>
      <c r="J55" s="189">
        <v>0</v>
      </c>
    </row>
    <row r="56" spans="1:10" s="22" customFormat="1" ht="16.5" customHeight="1">
      <c r="A56" s="57" t="s">
        <v>16</v>
      </c>
      <c r="B56" s="51"/>
      <c r="C56" s="38" t="s">
        <v>33</v>
      </c>
      <c r="D56" s="191">
        <f>SUM(D4+D13+D11+D17+D19+D22+D25+D27+D30+D32+D34++D39+D42+D44+D53)</f>
        <v>165162</v>
      </c>
      <c r="E56" s="191">
        <f aca="true" t="shared" si="14" ref="E56:J56">SUM(E4+E13+E11+E17+E19+E22+E25+E27+E30+E32+E34+E39+E42+E44+E53)</f>
        <v>161969</v>
      </c>
      <c r="F56" s="191">
        <f t="shared" si="14"/>
        <v>164610</v>
      </c>
      <c r="G56" s="191">
        <f t="shared" si="14"/>
        <v>175914</v>
      </c>
      <c r="H56" s="191">
        <f t="shared" si="14"/>
        <v>179400</v>
      </c>
      <c r="I56" s="191">
        <f t="shared" si="14"/>
        <v>178500</v>
      </c>
      <c r="J56" s="191">
        <f t="shared" si="14"/>
        <v>183300</v>
      </c>
    </row>
    <row r="58" spans="6:9" ht="14.25" customHeight="1">
      <c r="F58" s="40"/>
      <c r="G58" s="40"/>
      <c r="H58" s="40"/>
      <c r="I58" s="40"/>
    </row>
    <row r="59" ht="14.25" customHeight="1">
      <c r="C59" s="43"/>
    </row>
    <row r="60" spans="3:5" ht="14.25" customHeight="1">
      <c r="C60" s="43"/>
      <c r="D60" s="43"/>
      <c r="E60" s="43"/>
    </row>
    <row r="69" spans="1:9" s="22" customFormat="1" ht="14.25" customHeight="1">
      <c r="A69" s="43"/>
      <c r="B69" s="58"/>
      <c r="C69" s="6"/>
      <c r="D69" s="6"/>
      <c r="E69" s="6"/>
      <c r="F69" s="45"/>
      <c r="G69" s="45"/>
      <c r="H69" s="45"/>
      <c r="I69" s="45"/>
    </row>
    <row r="70" spans="1:9" s="22" customFormat="1" ht="14.25" customHeight="1">
      <c r="A70" s="43"/>
      <c r="B70" s="58"/>
      <c r="C70" s="6"/>
      <c r="D70" s="6"/>
      <c r="E70" s="6"/>
      <c r="F70" s="45"/>
      <c r="G70" s="45"/>
      <c r="H70" s="45"/>
      <c r="I70" s="45"/>
    </row>
    <row r="71" spans="1:9" s="22" customFormat="1" ht="14.25" customHeight="1">
      <c r="A71" s="43"/>
      <c r="B71" s="58"/>
      <c r="C71" s="6"/>
      <c r="D71" s="6"/>
      <c r="E71" s="6"/>
      <c r="F71" s="45"/>
      <c r="G71" s="45"/>
      <c r="H71" s="45"/>
      <c r="I71" s="45"/>
    </row>
    <row r="72" spans="1:9" s="22" customFormat="1" ht="14.25" customHeight="1">
      <c r="A72" s="43"/>
      <c r="B72" s="58"/>
      <c r="C72" s="6"/>
      <c r="D72" s="6"/>
      <c r="E72" s="6"/>
      <c r="F72" s="45"/>
      <c r="G72" s="45"/>
      <c r="H72" s="45"/>
      <c r="I72" s="45"/>
    </row>
    <row r="73" spans="1:9" s="22" customFormat="1" ht="14.25" customHeight="1">
      <c r="A73" s="43"/>
      <c r="B73" s="58"/>
      <c r="C73" s="6"/>
      <c r="D73" s="6"/>
      <c r="E73" s="6"/>
      <c r="F73" s="45"/>
      <c r="G73" s="45"/>
      <c r="H73" s="45"/>
      <c r="I73" s="45"/>
    </row>
    <row r="74" spans="1:9" s="22" customFormat="1" ht="14.25" customHeight="1">
      <c r="A74" s="43"/>
      <c r="B74" s="58"/>
      <c r="C74" s="6"/>
      <c r="D74" s="6"/>
      <c r="E74" s="6"/>
      <c r="F74" s="45"/>
      <c r="G74" s="45"/>
      <c r="H74" s="45"/>
      <c r="I74" s="45"/>
    </row>
    <row r="75" spans="1:9" s="22" customFormat="1" ht="14.25" customHeight="1">
      <c r="A75" s="43"/>
      <c r="B75" s="58"/>
      <c r="C75" s="6"/>
      <c r="D75" s="6"/>
      <c r="E75" s="6"/>
      <c r="F75" s="45"/>
      <c r="G75" s="45"/>
      <c r="H75" s="45"/>
      <c r="I75" s="45"/>
    </row>
    <row r="76" ht="14.25" customHeight="1">
      <c r="B76" s="58"/>
    </row>
    <row r="77" ht="14.25" customHeight="1">
      <c r="B77" s="58"/>
    </row>
    <row r="78" ht="14.25" customHeight="1">
      <c r="B78" s="58"/>
    </row>
    <row r="79" ht="14.25" customHeight="1">
      <c r="B79" s="58"/>
    </row>
    <row r="80" ht="14.25" customHeight="1">
      <c r="B80" s="58"/>
    </row>
    <row r="81" ht="14.25" customHeight="1">
      <c r="B81" s="58"/>
    </row>
    <row r="82" ht="14.25" customHeight="1">
      <c r="B82" s="58"/>
    </row>
    <row r="83" ht="14.25" customHeight="1">
      <c r="B83" s="58"/>
    </row>
    <row r="84" ht="14.25" customHeight="1">
      <c r="B84" s="58"/>
    </row>
    <row r="85" ht="14.25" customHeight="1">
      <c r="B85" s="58"/>
    </row>
    <row r="86" ht="14.25" customHeight="1">
      <c r="B86" s="58"/>
    </row>
  </sheetData>
  <sheetProtection selectLockedCells="1" selectUnlockedCells="1"/>
  <mergeCells count="3">
    <mergeCell ref="A2:A3"/>
    <mergeCell ref="B2:B3"/>
    <mergeCell ref="C2:C3"/>
  </mergeCells>
  <printOptions/>
  <pageMargins left="0.31527777777777777" right="0.15763888888888888" top="0.4722222222222222" bottom="0.4722222222222222" header="0.19652777777777777" footer="0.19652777777777777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B1">
      <selection activeCell="G7" sqref="G7"/>
    </sheetView>
  </sheetViews>
  <sheetFormatPr defaultColWidth="8.7109375" defaultRowHeight="12.75"/>
  <cols>
    <col min="1" max="2" width="5.57421875" style="43" customWidth="1"/>
    <col min="3" max="3" width="40.8515625" style="43" customWidth="1"/>
    <col min="4" max="10" width="10.7109375" style="43" customWidth="1"/>
    <col min="11" max="11" width="0" style="1" hidden="1" customWidth="1"/>
    <col min="12" max="12" width="9.57421875" style="1" customWidth="1"/>
    <col min="13" max="16384" width="8.7109375" style="1" customWidth="1"/>
  </cols>
  <sheetData>
    <row r="1" spans="1:10" ht="16.5" customHeight="1">
      <c r="A1" s="59"/>
      <c r="B1" s="59"/>
      <c r="C1" s="60" t="s">
        <v>34</v>
      </c>
      <c r="D1" s="61"/>
      <c r="E1" s="61"/>
      <c r="F1" s="59"/>
      <c r="G1" s="59"/>
      <c r="H1" s="59"/>
      <c r="I1" s="59"/>
      <c r="J1" s="62"/>
    </row>
    <row r="2" spans="1:10" ht="18.75" customHeight="1">
      <c r="A2" s="219" t="s">
        <v>2</v>
      </c>
      <c r="B2" s="219" t="s">
        <v>3</v>
      </c>
      <c r="C2" s="219" t="s">
        <v>4</v>
      </c>
      <c r="D2" s="14">
        <v>2017</v>
      </c>
      <c r="E2" s="14">
        <v>2018</v>
      </c>
      <c r="F2" s="15">
        <v>2019</v>
      </c>
      <c r="G2" s="15">
        <v>2019</v>
      </c>
      <c r="H2" s="15">
        <v>2020</v>
      </c>
      <c r="I2" s="15">
        <v>2021</v>
      </c>
      <c r="J2" s="15">
        <v>2022</v>
      </c>
    </row>
    <row r="3" spans="1:10" ht="40.5" customHeight="1">
      <c r="A3" s="219"/>
      <c r="B3" s="219"/>
      <c r="C3" s="219"/>
      <c r="D3" s="17" t="s">
        <v>5</v>
      </c>
      <c r="E3" s="17" t="s">
        <v>5</v>
      </c>
      <c r="F3" s="18" t="s">
        <v>110</v>
      </c>
      <c r="G3" s="17" t="s">
        <v>7</v>
      </c>
      <c r="H3" s="18" t="s">
        <v>8</v>
      </c>
      <c r="I3" s="18" t="s">
        <v>8</v>
      </c>
      <c r="J3" s="18" t="s">
        <v>8</v>
      </c>
    </row>
    <row r="4" spans="1:11" s="2" customFormat="1" ht="16.5" customHeight="1">
      <c r="A4" s="19">
        <v>200</v>
      </c>
      <c r="B4" s="20"/>
      <c r="C4" s="20" t="s">
        <v>11</v>
      </c>
      <c r="D4" s="21">
        <v>16820</v>
      </c>
      <c r="E4" s="21">
        <f>SUM(E5:E6)</f>
        <v>15340</v>
      </c>
      <c r="F4" s="21">
        <f>SUM(F5:F5)</f>
        <v>0</v>
      </c>
      <c r="G4" s="21">
        <f>SUM(G5:G6)</f>
        <v>16434</v>
      </c>
      <c r="H4" s="21">
        <f>SUM(H5:H6)</f>
        <v>0</v>
      </c>
      <c r="I4" s="21">
        <f>SUM(I5:I6)</f>
        <v>0</v>
      </c>
      <c r="J4" s="21">
        <f>SUM(J5:J6)</f>
        <v>0</v>
      </c>
      <c r="K4" s="2">
        <v>0.030126</v>
      </c>
    </row>
    <row r="5" spans="1:11" s="64" customFormat="1" ht="13.5" customHeight="1">
      <c r="A5" s="63"/>
      <c r="B5" s="63">
        <v>231</v>
      </c>
      <c r="C5" s="63" t="s">
        <v>35</v>
      </c>
      <c r="D5" s="173">
        <v>13200</v>
      </c>
      <c r="E5" s="173">
        <v>13200</v>
      </c>
      <c r="F5" s="173">
        <v>0</v>
      </c>
      <c r="G5" s="173">
        <v>14314</v>
      </c>
      <c r="H5" s="175">
        <v>0</v>
      </c>
      <c r="I5" s="173">
        <v>0</v>
      </c>
      <c r="J5" s="173">
        <v>0</v>
      </c>
      <c r="K5" s="2"/>
    </row>
    <row r="6" spans="1:11" s="64" customFormat="1" ht="13.5" customHeight="1">
      <c r="A6" s="63"/>
      <c r="B6" s="63">
        <v>233</v>
      </c>
      <c r="C6" s="63" t="s">
        <v>62</v>
      </c>
      <c r="D6" s="173">
        <v>430</v>
      </c>
      <c r="E6" s="173">
        <v>2140</v>
      </c>
      <c r="F6" s="173">
        <v>0</v>
      </c>
      <c r="G6" s="173">
        <v>2120</v>
      </c>
      <c r="H6" s="175">
        <v>0</v>
      </c>
      <c r="I6" s="173">
        <v>0</v>
      </c>
      <c r="J6" s="173">
        <v>0</v>
      </c>
      <c r="K6" s="2"/>
    </row>
    <row r="7" spans="1:14" ht="16.5" customHeight="1">
      <c r="A7" s="19">
        <v>300</v>
      </c>
      <c r="B7" s="20"/>
      <c r="C7" s="20" t="s">
        <v>36</v>
      </c>
      <c r="D7" s="181">
        <f>D8</f>
        <v>0</v>
      </c>
      <c r="E7" s="181">
        <f>SUM(E8:E8)</f>
        <v>0</v>
      </c>
      <c r="F7" s="181">
        <f>SUM(F8:F8)</f>
        <v>0</v>
      </c>
      <c r="G7" s="181">
        <f>SUM(G8:G8)</f>
        <v>0</v>
      </c>
      <c r="H7" s="181">
        <f>SUM(H8:H8)</f>
        <v>0</v>
      </c>
      <c r="I7" s="181">
        <f>SUM(I8:I8)</f>
        <v>0</v>
      </c>
      <c r="J7" s="181">
        <v>0</v>
      </c>
      <c r="K7" s="184">
        <v>0.030126</v>
      </c>
      <c r="L7" s="185"/>
      <c r="M7" s="185"/>
      <c r="N7" s="185"/>
    </row>
    <row r="8" spans="1:11" s="35" customFormat="1" ht="13.5" customHeight="1">
      <c r="A8" s="27"/>
      <c r="B8" s="27">
        <v>300</v>
      </c>
      <c r="C8" s="27" t="s">
        <v>37</v>
      </c>
      <c r="D8" s="180">
        <v>0</v>
      </c>
      <c r="E8" s="180">
        <v>0</v>
      </c>
      <c r="F8" s="186">
        <v>0</v>
      </c>
      <c r="G8" s="187">
        <v>0</v>
      </c>
      <c r="H8" s="188">
        <v>0</v>
      </c>
      <c r="I8" s="186">
        <v>0</v>
      </c>
      <c r="J8" s="186">
        <v>0</v>
      </c>
      <c r="K8" s="65">
        <v>0.030126</v>
      </c>
    </row>
    <row r="9" spans="1:14" s="64" customFormat="1" ht="16.5" customHeight="1">
      <c r="A9" s="66" t="s">
        <v>16</v>
      </c>
      <c r="B9" s="67"/>
      <c r="C9" s="68" t="s">
        <v>38</v>
      </c>
      <c r="D9" s="183">
        <f aca="true" t="shared" si="0" ref="D9:J9">D4+D7</f>
        <v>16820</v>
      </c>
      <c r="E9" s="182">
        <f t="shared" si="0"/>
        <v>15340</v>
      </c>
      <c r="F9" s="183">
        <f t="shared" si="0"/>
        <v>0</v>
      </c>
      <c r="G9" s="182">
        <f t="shared" si="0"/>
        <v>16434</v>
      </c>
      <c r="H9" s="183">
        <f t="shared" si="0"/>
        <v>0</v>
      </c>
      <c r="I9" s="183">
        <f t="shared" si="0"/>
        <v>0</v>
      </c>
      <c r="J9" s="183">
        <f t="shared" si="0"/>
        <v>0</v>
      </c>
      <c r="K9" s="184"/>
      <c r="L9" s="185"/>
      <c r="M9" s="185"/>
      <c r="N9" s="185"/>
    </row>
    <row r="10" spans="6:9" ht="12.75">
      <c r="F10" s="69"/>
      <c r="G10" s="69"/>
      <c r="H10" s="69"/>
      <c r="I10" s="69"/>
    </row>
    <row r="11" spans="6:10" ht="12.75">
      <c r="F11" s="69"/>
      <c r="G11" s="69"/>
      <c r="H11" s="69"/>
      <c r="I11" s="69"/>
      <c r="J11" s="69"/>
    </row>
    <row r="17" ht="12.75">
      <c r="C17" s="70"/>
    </row>
  </sheetData>
  <sheetProtection selectLockedCells="1" selectUnlockedCells="1"/>
  <mergeCells count="3">
    <mergeCell ref="A2:A3"/>
    <mergeCell ref="B2:B3"/>
    <mergeCell ref="C2:C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B1">
      <selection activeCell="G15" sqref="G15"/>
    </sheetView>
  </sheetViews>
  <sheetFormatPr defaultColWidth="8.7109375" defaultRowHeight="12.75"/>
  <cols>
    <col min="1" max="2" width="5.57421875" style="6" customWidth="1"/>
    <col min="3" max="3" width="40.8515625" style="6" customWidth="1"/>
    <col min="4" max="10" width="10.7109375" style="6" customWidth="1"/>
    <col min="11" max="250" width="9.140625" style="8" customWidth="1"/>
    <col min="251" max="16384" width="8.7109375" style="1" customWidth="1"/>
  </cols>
  <sheetData>
    <row r="1" spans="1:10" ht="16.5" customHeight="1">
      <c r="A1" s="71"/>
      <c r="B1" s="71"/>
      <c r="C1" s="72" t="s">
        <v>39</v>
      </c>
      <c r="D1" s="73"/>
      <c r="E1" s="73"/>
      <c r="F1" s="71"/>
      <c r="G1" s="71"/>
      <c r="H1" s="71"/>
      <c r="I1" s="71"/>
      <c r="J1" s="74"/>
    </row>
    <row r="2" spans="1:10" ht="16.5" customHeight="1">
      <c r="A2" s="219" t="s">
        <v>19</v>
      </c>
      <c r="B2" s="219" t="s">
        <v>3</v>
      </c>
      <c r="C2" s="219" t="s">
        <v>4</v>
      </c>
      <c r="D2" s="14">
        <v>2017</v>
      </c>
      <c r="E2" s="14">
        <v>2018</v>
      </c>
      <c r="F2" s="16">
        <v>2019</v>
      </c>
      <c r="G2" s="16">
        <v>2019</v>
      </c>
      <c r="H2" s="15">
        <v>2020</v>
      </c>
      <c r="I2" s="15">
        <v>2021</v>
      </c>
      <c r="J2" s="15">
        <v>2022</v>
      </c>
    </row>
    <row r="3" spans="1:10" ht="55.5" customHeight="1">
      <c r="A3" s="219"/>
      <c r="B3" s="219"/>
      <c r="C3" s="219"/>
      <c r="D3" s="17" t="s">
        <v>5</v>
      </c>
      <c r="E3" s="17" t="s">
        <v>5</v>
      </c>
      <c r="F3" s="18" t="s">
        <v>6</v>
      </c>
      <c r="G3" s="17" t="s">
        <v>7</v>
      </c>
      <c r="H3" s="18" t="s">
        <v>8</v>
      </c>
      <c r="I3" s="18" t="s">
        <v>8</v>
      </c>
      <c r="J3" s="18" t="s">
        <v>8</v>
      </c>
    </row>
    <row r="4" spans="1:10" ht="16.5" customHeight="1">
      <c r="A4" s="75"/>
      <c r="B4" s="19"/>
      <c r="C4" s="52"/>
      <c r="D4" s="21">
        <f aca="true" t="shared" si="0" ref="D4:J4">SUM(D5:D14)</f>
        <v>68297</v>
      </c>
      <c r="E4" s="21">
        <f t="shared" si="0"/>
        <v>31537</v>
      </c>
      <c r="F4" s="21">
        <f t="shared" si="0"/>
        <v>0</v>
      </c>
      <c r="G4" s="21">
        <f t="shared" si="0"/>
        <v>86721</v>
      </c>
      <c r="H4" s="21">
        <f t="shared" si="0"/>
        <v>0</v>
      </c>
      <c r="I4" s="21">
        <f t="shared" si="0"/>
        <v>0</v>
      </c>
      <c r="J4" s="21">
        <f t="shared" si="0"/>
        <v>0</v>
      </c>
    </row>
    <row r="5" spans="1:32" ht="16.5" customHeight="1">
      <c r="A5" s="207" t="s">
        <v>20</v>
      </c>
      <c r="B5" s="208">
        <v>710</v>
      </c>
      <c r="C5" s="217" t="s">
        <v>155</v>
      </c>
      <c r="D5" s="199">
        <v>82</v>
      </c>
      <c r="E5" s="199">
        <v>3681</v>
      </c>
      <c r="F5" s="199">
        <v>0</v>
      </c>
      <c r="G5" s="199">
        <v>0</v>
      </c>
      <c r="H5" s="200">
        <v>0</v>
      </c>
      <c r="I5" s="199">
        <v>0</v>
      </c>
      <c r="J5" s="199">
        <v>0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10"/>
      <c r="AF5" s="210"/>
    </row>
    <row r="6" spans="1:255" s="22" customFormat="1" ht="13.5" customHeight="1">
      <c r="A6" s="76" t="s">
        <v>26</v>
      </c>
      <c r="B6" s="77">
        <v>710</v>
      </c>
      <c r="C6" s="25" t="s">
        <v>138</v>
      </c>
      <c r="D6" s="180">
        <v>5929</v>
      </c>
      <c r="E6" s="180">
        <v>7010</v>
      </c>
      <c r="F6" s="180">
        <v>0</v>
      </c>
      <c r="G6" s="180">
        <v>0</v>
      </c>
      <c r="H6" s="215">
        <v>0</v>
      </c>
      <c r="I6" s="199">
        <v>0</v>
      </c>
      <c r="J6" s="199">
        <v>0</v>
      </c>
      <c r="IQ6" s="2"/>
      <c r="IR6" s="2"/>
      <c r="IS6" s="2"/>
      <c r="IT6" s="2"/>
      <c r="IU6" s="2"/>
    </row>
    <row r="7" spans="1:255" s="22" customFormat="1" ht="13.5" customHeight="1">
      <c r="A7" s="76" t="s">
        <v>26</v>
      </c>
      <c r="B7" s="77">
        <v>710</v>
      </c>
      <c r="C7" s="25" t="s">
        <v>125</v>
      </c>
      <c r="D7" s="180">
        <v>787</v>
      </c>
      <c r="E7" s="180">
        <v>1484</v>
      </c>
      <c r="F7" s="180">
        <v>0</v>
      </c>
      <c r="G7" s="180">
        <v>0</v>
      </c>
      <c r="H7" s="215">
        <v>0</v>
      </c>
      <c r="I7" s="199">
        <v>0</v>
      </c>
      <c r="J7" s="199">
        <v>0</v>
      </c>
      <c r="IQ7" s="2"/>
      <c r="IR7" s="2"/>
      <c r="IS7" s="2"/>
      <c r="IT7" s="2"/>
      <c r="IU7" s="2"/>
    </row>
    <row r="8" spans="1:10" ht="13.5" customHeight="1">
      <c r="A8" s="203" t="s">
        <v>72</v>
      </c>
      <c r="B8" s="77">
        <v>710</v>
      </c>
      <c r="C8" s="25" t="s">
        <v>126</v>
      </c>
      <c r="D8" s="180">
        <v>15329</v>
      </c>
      <c r="E8" s="180">
        <v>0</v>
      </c>
      <c r="F8" s="180">
        <v>0</v>
      </c>
      <c r="G8" s="180">
        <v>0</v>
      </c>
      <c r="H8" s="215">
        <v>0</v>
      </c>
      <c r="I8" s="199">
        <v>0</v>
      </c>
      <c r="J8" s="199">
        <v>0</v>
      </c>
    </row>
    <row r="9" spans="1:10" ht="13.5" customHeight="1">
      <c r="A9" s="203" t="s">
        <v>61</v>
      </c>
      <c r="B9" s="77">
        <v>710</v>
      </c>
      <c r="C9" s="25" t="s">
        <v>127</v>
      </c>
      <c r="D9" s="180">
        <v>0</v>
      </c>
      <c r="E9" s="180">
        <v>8071</v>
      </c>
      <c r="F9" s="180">
        <v>0</v>
      </c>
      <c r="G9" s="180">
        <v>0</v>
      </c>
      <c r="H9" s="215">
        <v>0</v>
      </c>
      <c r="I9" s="199">
        <v>0</v>
      </c>
      <c r="J9" s="199">
        <v>0</v>
      </c>
    </row>
    <row r="10" spans="1:10" ht="13.5" customHeight="1">
      <c r="A10" s="203" t="s">
        <v>75</v>
      </c>
      <c r="B10" s="77">
        <v>710</v>
      </c>
      <c r="C10" s="25" t="s">
        <v>143</v>
      </c>
      <c r="D10" s="180">
        <v>11867</v>
      </c>
      <c r="E10" s="180">
        <v>5200</v>
      </c>
      <c r="F10" s="180">
        <v>0</v>
      </c>
      <c r="G10" s="180">
        <v>0</v>
      </c>
      <c r="H10" s="215">
        <v>0</v>
      </c>
      <c r="I10" s="199">
        <v>0</v>
      </c>
      <c r="J10" s="199">
        <v>0</v>
      </c>
    </row>
    <row r="11" spans="1:10" ht="13.5" customHeight="1">
      <c r="A11" s="203" t="s">
        <v>71</v>
      </c>
      <c r="B11" s="77">
        <v>710</v>
      </c>
      <c r="C11" s="25" t="s">
        <v>154</v>
      </c>
      <c r="D11" s="180">
        <v>0</v>
      </c>
      <c r="E11" s="180">
        <v>6091</v>
      </c>
      <c r="F11" s="180">
        <v>0</v>
      </c>
      <c r="G11" s="180">
        <v>31110</v>
      </c>
      <c r="H11" s="215">
        <v>0</v>
      </c>
      <c r="I11" s="199">
        <v>0</v>
      </c>
      <c r="J11" s="199">
        <v>0</v>
      </c>
    </row>
    <row r="12" spans="1:10" ht="13.5" customHeight="1">
      <c r="A12" s="203" t="s">
        <v>28</v>
      </c>
      <c r="B12" s="77">
        <v>710</v>
      </c>
      <c r="C12" s="25" t="s">
        <v>134</v>
      </c>
      <c r="D12" s="180">
        <v>4892</v>
      </c>
      <c r="E12" s="180">
        <v>0</v>
      </c>
      <c r="F12" s="180">
        <v>0</v>
      </c>
      <c r="G12" s="180">
        <v>0</v>
      </c>
      <c r="H12" s="215">
        <v>0</v>
      </c>
      <c r="I12" s="199">
        <v>0</v>
      </c>
      <c r="J12" s="199">
        <v>0</v>
      </c>
    </row>
    <row r="13" spans="1:10" ht="13.5" customHeight="1">
      <c r="A13" s="203"/>
      <c r="B13" s="77">
        <v>710</v>
      </c>
      <c r="C13" s="25" t="s">
        <v>139</v>
      </c>
      <c r="D13" s="180">
        <v>5195</v>
      </c>
      <c r="E13" s="180">
        <v>0</v>
      </c>
      <c r="F13" s="180">
        <v>0</v>
      </c>
      <c r="G13" s="180">
        <v>0</v>
      </c>
      <c r="H13" s="215">
        <v>0</v>
      </c>
      <c r="I13" s="199"/>
      <c r="J13" s="199"/>
    </row>
    <row r="14" spans="1:10" ht="27.75" customHeight="1">
      <c r="A14" s="203" t="s">
        <v>79</v>
      </c>
      <c r="B14" s="77">
        <v>710</v>
      </c>
      <c r="C14" s="25" t="s">
        <v>144</v>
      </c>
      <c r="D14" s="180">
        <v>24216</v>
      </c>
      <c r="E14" s="180">
        <v>0</v>
      </c>
      <c r="F14" s="180">
        <v>0</v>
      </c>
      <c r="G14" s="180">
        <v>55611</v>
      </c>
      <c r="H14" s="215">
        <v>0</v>
      </c>
      <c r="I14" s="199">
        <v>0</v>
      </c>
      <c r="J14" s="199">
        <v>0</v>
      </c>
    </row>
    <row r="15" spans="1:10" s="22" customFormat="1" ht="16.5" customHeight="1">
      <c r="A15" s="78" t="s">
        <v>16</v>
      </c>
      <c r="B15" s="19"/>
      <c r="C15" s="52" t="s">
        <v>40</v>
      </c>
      <c r="D15" s="181">
        <f>D4</f>
        <v>68297</v>
      </c>
      <c r="E15" s="181">
        <f aca="true" t="shared" si="1" ref="E15:J15">E4</f>
        <v>31537</v>
      </c>
      <c r="F15" s="181">
        <f>F4</f>
        <v>0</v>
      </c>
      <c r="G15" s="181">
        <f t="shared" si="1"/>
        <v>86721</v>
      </c>
      <c r="H15" s="181">
        <f t="shared" si="1"/>
        <v>0</v>
      </c>
      <c r="I15" s="181">
        <f t="shared" si="1"/>
        <v>0</v>
      </c>
      <c r="J15" s="181">
        <f t="shared" si="1"/>
        <v>0</v>
      </c>
    </row>
    <row r="16" spans="4:10" ht="18" customHeight="1">
      <c r="D16" s="172"/>
      <c r="E16" s="172"/>
      <c r="F16" s="172"/>
      <c r="G16" s="172"/>
      <c r="H16" s="172"/>
      <c r="I16" s="172"/>
      <c r="J16" s="172"/>
    </row>
  </sheetData>
  <sheetProtection selectLockedCells="1" selectUnlockedCells="1"/>
  <mergeCells count="3">
    <mergeCell ref="A2:A3"/>
    <mergeCell ref="B2:B3"/>
    <mergeCell ref="C2:C3"/>
  </mergeCells>
  <printOptions/>
  <pageMargins left="0.31527777777777777" right="0.07847222222222222" top="0.4722222222222222" bottom="0.4722222222222222" header="0.3541666666666667" footer="0.393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B1">
      <selection activeCell="G11" sqref="G11"/>
    </sheetView>
  </sheetViews>
  <sheetFormatPr defaultColWidth="11.57421875" defaultRowHeight="12.75"/>
  <cols>
    <col min="1" max="2" width="5.57421875" style="43" customWidth="1"/>
    <col min="3" max="3" width="40.8515625" style="43" customWidth="1"/>
    <col min="4" max="10" width="10.7109375" style="43" customWidth="1"/>
    <col min="11" max="251" width="9.140625" style="64" customWidth="1"/>
    <col min="252" max="253" width="9.140625" style="1" customWidth="1"/>
    <col min="254" max="16384" width="11.57421875" style="1" customWidth="1"/>
  </cols>
  <sheetData>
    <row r="1" spans="1:10" ht="16.5" customHeight="1">
      <c r="A1" s="79"/>
      <c r="B1" s="79"/>
      <c r="C1" s="72" t="s">
        <v>41</v>
      </c>
      <c r="D1" s="80"/>
      <c r="E1" s="80"/>
      <c r="F1" s="79"/>
      <c r="G1" s="79"/>
      <c r="H1" s="79"/>
      <c r="I1" s="79"/>
      <c r="J1" s="81"/>
    </row>
    <row r="2" spans="1:10" ht="16.5" customHeight="1">
      <c r="A2" s="219" t="s">
        <v>2</v>
      </c>
      <c r="B2" s="219" t="s">
        <v>3</v>
      </c>
      <c r="C2" s="219" t="s">
        <v>4</v>
      </c>
      <c r="D2" s="14">
        <v>2017</v>
      </c>
      <c r="E2" s="14">
        <v>2018</v>
      </c>
      <c r="F2" s="16">
        <v>2019</v>
      </c>
      <c r="G2" s="16">
        <v>2019</v>
      </c>
      <c r="H2" s="15">
        <v>2020</v>
      </c>
      <c r="I2" s="15">
        <v>2021</v>
      </c>
      <c r="J2" s="15">
        <v>2022</v>
      </c>
    </row>
    <row r="3" spans="1:10" ht="44.25" customHeight="1">
      <c r="A3" s="219"/>
      <c r="B3" s="219"/>
      <c r="C3" s="219"/>
      <c r="D3" s="17" t="s">
        <v>5</v>
      </c>
      <c r="E3" s="17" t="s">
        <v>5</v>
      </c>
      <c r="F3" s="18" t="s">
        <v>110</v>
      </c>
      <c r="G3" s="17" t="s">
        <v>7</v>
      </c>
      <c r="H3" s="18" t="s">
        <v>8</v>
      </c>
      <c r="I3" s="18" t="s">
        <v>8</v>
      </c>
      <c r="J3" s="18" t="s">
        <v>8</v>
      </c>
    </row>
    <row r="4" spans="1:10" ht="16.5" customHeight="1">
      <c r="A4" s="19">
        <v>400</v>
      </c>
      <c r="B4" s="19"/>
      <c r="C4" s="38" t="s">
        <v>42</v>
      </c>
      <c r="D4" s="21">
        <f>SUM(D5:D6)</f>
        <v>81120</v>
      </c>
      <c r="E4" s="167">
        <f>SUM(E5:E7)</f>
        <v>17316</v>
      </c>
      <c r="F4" s="167">
        <f>SUM(F5:F6)</f>
        <v>0</v>
      </c>
      <c r="G4" s="167">
        <f>SUM(G5:G7)</f>
        <v>63600</v>
      </c>
      <c r="H4" s="167">
        <f>SUM(H5:H7)</f>
        <v>0</v>
      </c>
      <c r="I4" s="167">
        <f>SUM(I5:I7)</f>
        <v>0</v>
      </c>
      <c r="J4" s="167">
        <f>SUM(J5:J7)</f>
        <v>0</v>
      </c>
    </row>
    <row r="5" spans="1:10" s="22" customFormat="1" ht="13.5" customHeight="1">
      <c r="A5" s="82"/>
      <c r="B5" s="83">
        <v>453</v>
      </c>
      <c r="C5" s="84" t="s">
        <v>43</v>
      </c>
      <c r="D5" s="176">
        <v>0</v>
      </c>
      <c r="E5" s="176">
        <v>0</v>
      </c>
      <c r="F5" s="176">
        <v>0</v>
      </c>
      <c r="G5" s="176">
        <v>0</v>
      </c>
      <c r="H5" s="178">
        <v>0</v>
      </c>
      <c r="I5" s="176">
        <v>0</v>
      </c>
      <c r="J5" s="176">
        <v>0</v>
      </c>
    </row>
    <row r="6" spans="1:10" s="64" customFormat="1" ht="13.5" customHeight="1">
      <c r="A6" s="85"/>
      <c r="B6" s="86">
        <v>454</v>
      </c>
      <c r="C6" s="87" t="s">
        <v>44</v>
      </c>
      <c r="D6" s="176">
        <v>81120</v>
      </c>
      <c r="E6" s="176">
        <v>17316</v>
      </c>
      <c r="F6" s="176">
        <v>0</v>
      </c>
      <c r="G6" s="176">
        <v>63600</v>
      </c>
      <c r="H6" s="178">
        <v>0</v>
      </c>
      <c r="I6" s="176">
        <v>0</v>
      </c>
      <c r="J6" s="176">
        <v>0</v>
      </c>
    </row>
    <row r="7" spans="1:10" s="64" customFormat="1" ht="13.5" customHeight="1">
      <c r="A7" s="85"/>
      <c r="B7" s="86">
        <v>456</v>
      </c>
      <c r="C7" s="87" t="s">
        <v>133</v>
      </c>
      <c r="D7" s="176">
        <v>0</v>
      </c>
      <c r="E7" s="176">
        <v>0</v>
      </c>
      <c r="F7" s="176">
        <v>0</v>
      </c>
      <c r="G7" s="176">
        <v>0</v>
      </c>
      <c r="H7" s="178">
        <v>0</v>
      </c>
      <c r="I7" s="176">
        <v>0</v>
      </c>
      <c r="J7" s="176">
        <v>0</v>
      </c>
    </row>
    <row r="8" spans="1:10" ht="16.5" customHeight="1">
      <c r="A8" s="88">
        <v>500</v>
      </c>
      <c r="B8" s="89"/>
      <c r="C8" s="38" t="s">
        <v>45</v>
      </c>
      <c r="D8" s="167">
        <f>D9+D10</f>
        <v>0</v>
      </c>
      <c r="E8" s="167">
        <f>SUM(E9:E10)</f>
        <v>0</v>
      </c>
      <c r="F8" s="167">
        <f>SUM(F9:F10)</f>
        <v>0</v>
      </c>
      <c r="G8" s="167">
        <f>SUM(G9:G10)</f>
        <v>0</v>
      </c>
      <c r="H8" s="167">
        <f>SUM(H9:H10)</f>
        <v>0</v>
      </c>
      <c r="I8" s="167">
        <f>SUM(I9:I10)</f>
        <v>0</v>
      </c>
      <c r="J8" s="167">
        <f>J10+J9</f>
        <v>0</v>
      </c>
    </row>
    <row r="9" spans="1:10" s="35" customFormat="1" ht="13.5" customHeight="1">
      <c r="A9" s="90"/>
      <c r="B9" s="83">
        <v>513</v>
      </c>
      <c r="C9" s="84" t="s">
        <v>46</v>
      </c>
      <c r="D9" s="177">
        <v>0</v>
      </c>
      <c r="E9" s="177">
        <v>0</v>
      </c>
      <c r="F9" s="177">
        <v>0</v>
      </c>
      <c r="G9" s="177">
        <v>0</v>
      </c>
      <c r="H9" s="179">
        <v>0</v>
      </c>
      <c r="I9" s="177">
        <v>0</v>
      </c>
      <c r="J9" s="177">
        <v>0</v>
      </c>
    </row>
    <row r="10" spans="1:10" ht="13.5" customHeight="1">
      <c r="A10" s="90"/>
      <c r="B10" s="91">
        <v>514</v>
      </c>
      <c r="C10" s="87" t="s">
        <v>47</v>
      </c>
      <c r="D10" s="177">
        <v>0</v>
      </c>
      <c r="E10" s="177">
        <v>0</v>
      </c>
      <c r="F10" s="177">
        <v>0</v>
      </c>
      <c r="G10" s="177">
        <v>0</v>
      </c>
      <c r="H10" s="179">
        <v>0</v>
      </c>
      <c r="I10" s="177">
        <v>0</v>
      </c>
      <c r="J10" s="177">
        <v>0</v>
      </c>
    </row>
    <row r="11" spans="1:255" s="93" customFormat="1" ht="16.5" customHeight="1">
      <c r="A11" s="92" t="s">
        <v>16</v>
      </c>
      <c r="B11" s="67"/>
      <c r="C11" s="68" t="s">
        <v>48</v>
      </c>
      <c r="D11" s="21">
        <f aca="true" t="shared" si="0" ref="D11:J11">D4+D8</f>
        <v>81120</v>
      </c>
      <c r="E11" s="167">
        <f t="shared" si="0"/>
        <v>17316</v>
      </c>
      <c r="F11" s="167">
        <f t="shared" si="0"/>
        <v>0</v>
      </c>
      <c r="G11" s="167">
        <f>G4+G8</f>
        <v>63600</v>
      </c>
      <c r="H11" s="167">
        <f t="shared" si="0"/>
        <v>0</v>
      </c>
      <c r="I11" s="167">
        <f t="shared" si="0"/>
        <v>0</v>
      </c>
      <c r="J11" s="167">
        <f t="shared" si="0"/>
        <v>0</v>
      </c>
      <c r="IR11" s="94"/>
      <c r="IS11" s="94"/>
      <c r="IT11" s="94"/>
      <c r="IU11" s="94"/>
    </row>
    <row r="13" spans="6:10" ht="12.75">
      <c r="F13" s="69"/>
      <c r="G13" s="69"/>
      <c r="H13" s="69"/>
      <c r="I13" s="69"/>
      <c r="J13" s="69"/>
    </row>
    <row r="22" ht="12.75">
      <c r="J22" s="95"/>
    </row>
  </sheetData>
  <sheetProtection selectLockedCells="1" selectUnlockedCells="1"/>
  <mergeCells count="3">
    <mergeCell ref="A2:A3"/>
    <mergeCell ref="B2:B3"/>
    <mergeCell ref="C2:C3"/>
  </mergeCells>
  <printOptions/>
  <pageMargins left="0.31527777777777777" right="0.07847222222222222" top="0.6194444444444445" bottom="0.6590277777777778" header="0.3541666666666667" footer="0.393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C1">
      <selection activeCell="I5" sqref="I5"/>
    </sheetView>
  </sheetViews>
  <sheetFormatPr defaultColWidth="8.7109375" defaultRowHeight="12.75"/>
  <cols>
    <col min="1" max="2" width="5.57421875" style="43" customWidth="1"/>
    <col min="3" max="3" width="42.140625" style="43" customWidth="1"/>
    <col min="4" max="10" width="10.7109375" style="43" customWidth="1"/>
    <col min="11" max="251" width="9.140625" style="64" customWidth="1"/>
    <col min="252" max="16384" width="8.7109375" style="1" customWidth="1"/>
  </cols>
  <sheetData>
    <row r="1" spans="1:10" s="97" customFormat="1" ht="16.5" customHeight="1">
      <c r="A1" s="71"/>
      <c r="B1" s="71"/>
      <c r="C1" s="72" t="s">
        <v>49</v>
      </c>
      <c r="D1" s="73"/>
      <c r="E1" s="73"/>
      <c r="F1" s="71"/>
      <c r="G1" s="71"/>
      <c r="H1" s="71"/>
      <c r="I1" s="71"/>
      <c r="J1" s="96"/>
    </row>
    <row r="2" spans="1:10" ht="16.5" customHeight="1">
      <c r="A2" s="219" t="s">
        <v>19</v>
      </c>
      <c r="B2" s="219" t="s">
        <v>3</v>
      </c>
      <c r="C2" s="219" t="s">
        <v>4</v>
      </c>
      <c r="D2" s="14">
        <v>2017</v>
      </c>
      <c r="E2" s="14">
        <v>2018</v>
      </c>
      <c r="F2" s="15">
        <v>2019</v>
      </c>
      <c r="G2" s="15">
        <v>2019</v>
      </c>
      <c r="H2" s="15">
        <v>2020</v>
      </c>
      <c r="I2" s="15">
        <v>2021</v>
      </c>
      <c r="J2" s="15">
        <v>2022</v>
      </c>
    </row>
    <row r="3" spans="1:10" ht="44.25" customHeight="1">
      <c r="A3" s="219"/>
      <c r="B3" s="219"/>
      <c r="C3" s="219"/>
      <c r="D3" s="17" t="s">
        <v>5</v>
      </c>
      <c r="E3" s="17" t="s">
        <v>5</v>
      </c>
      <c r="F3" s="18" t="s">
        <v>6</v>
      </c>
      <c r="G3" s="17" t="s">
        <v>7</v>
      </c>
      <c r="H3" s="18" t="s">
        <v>8</v>
      </c>
      <c r="I3" s="18" t="s">
        <v>8</v>
      </c>
      <c r="J3" s="18" t="s">
        <v>8</v>
      </c>
    </row>
    <row r="4" spans="1:10" s="2" customFormat="1" ht="16.5" customHeight="1">
      <c r="A4" s="19">
        <v>1</v>
      </c>
      <c r="B4" s="19"/>
      <c r="C4" s="20"/>
      <c r="D4" s="21">
        <f aca="true" t="shared" si="0" ref="D4:J4">SUM(D5:D6)</f>
        <v>0</v>
      </c>
      <c r="E4" s="21">
        <f t="shared" si="0"/>
        <v>0</v>
      </c>
      <c r="F4" s="181">
        <f t="shared" si="0"/>
        <v>0</v>
      </c>
      <c r="G4" s="181">
        <f t="shared" si="0"/>
        <v>0</v>
      </c>
      <c r="H4" s="181">
        <f t="shared" si="0"/>
        <v>0</v>
      </c>
      <c r="I4" s="181">
        <f t="shared" si="0"/>
        <v>0</v>
      </c>
      <c r="J4" s="181">
        <f t="shared" si="0"/>
        <v>0</v>
      </c>
    </row>
    <row r="5" spans="1:10" s="64" customFormat="1" ht="13.5" customHeight="1">
      <c r="A5" s="83"/>
      <c r="B5" s="86">
        <v>821</v>
      </c>
      <c r="C5" s="63" t="s">
        <v>70</v>
      </c>
      <c r="D5" s="173">
        <v>0</v>
      </c>
      <c r="E5" s="173">
        <v>0</v>
      </c>
      <c r="F5" s="173">
        <v>0</v>
      </c>
      <c r="G5" s="173">
        <v>0</v>
      </c>
      <c r="H5" s="175">
        <v>0</v>
      </c>
      <c r="I5" s="173">
        <v>0</v>
      </c>
      <c r="J5" s="173">
        <v>0</v>
      </c>
    </row>
    <row r="6" spans="1:10" s="64" customFormat="1" ht="13.5" customHeight="1">
      <c r="A6" s="83"/>
      <c r="B6" s="86">
        <v>821</v>
      </c>
      <c r="C6" s="63" t="s">
        <v>50</v>
      </c>
      <c r="D6" s="173">
        <v>0</v>
      </c>
      <c r="E6" s="173">
        <v>0</v>
      </c>
      <c r="F6" s="173">
        <v>0</v>
      </c>
      <c r="G6" s="173">
        <v>0</v>
      </c>
      <c r="H6" s="175">
        <v>0</v>
      </c>
      <c r="I6" s="173">
        <v>0</v>
      </c>
      <c r="J6" s="173">
        <v>0</v>
      </c>
    </row>
    <row r="7" spans="1:10" s="2" customFormat="1" ht="16.5" customHeight="1">
      <c r="A7" s="66" t="s">
        <v>16</v>
      </c>
      <c r="B7" s="98"/>
      <c r="C7" s="68" t="s">
        <v>51</v>
      </c>
      <c r="D7" s="174">
        <f>D4</f>
        <v>0</v>
      </c>
      <c r="E7" s="174">
        <f aca="true" t="shared" si="1" ref="E7:J7">E4</f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0</v>
      </c>
      <c r="J7" s="174">
        <f t="shared" si="1"/>
        <v>0</v>
      </c>
    </row>
    <row r="9" spans="6:10" ht="12.75">
      <c r="F9" s="69"/>
      <c r="G9" s="69"/>
      <c r="H9" s="69"/>
      <c r="I9" s="69"/>
      <c r="J9" s="69"/>
    </row>
    <row r="19" ht="12.75">
      <c r="H19" s="6"/>
    </row>
  </sheetData>
  <sheetProtection selectLockedCells="1" selectUnlockedCells="1"/>
  <mergeCells count="3">
    <mergeCell ref="A2:A3"/>
    <mergeCell ref="B2:B3"/>
    <mergeCell ref="C2:C3"/>
  </mergeCells>
  <printOptions/>
  <pageMargins left="0.19652777777777777" right="0.03958333333333333" top="1.0645833333333332" bottom="0.9451388888888889" header="0.43333333333333335" footer="0.4333333333333333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5.8515625" style="43" customWidth="1"/>
    <col min="2" max="6" width="10.7109375" style="99" customWidth="1"/>
    <col min="7" max="8" width="10.7109375" style="43" customWidth="1"/>
    <col min="9" max="9" width="13.7109375" style="1" customWidth="1"/>
    <col min="10" max="10" width="15.00390625" style="1" customWidth="1"/>
    <col min="11" max="16384" width="11.57421875" style="1" customWidth="1"/>
  </cols>
  <sheetData>
    <row r="1" spans="1:10" s="2" customFormat="1" ht="19.5" customHeight="1">
      <c r="A1" s="100" t="s">
        <v>157</v>
      </c>
      <c r="B1" s="101"/>
      <c r="C1" s="101"/>
      <c r="D1" s="101"/>
      <c r="E1" s="101"/>
      <c r="F1" s="101"/>
      <c r="G1" s="102"/>
      <c r="H1" s="102"/>
      <c r="I1" s="103"/>
      <c r="J1" s="103"/>
    </row>
    <row r="2" spans="1:16" ht="19.5" customHeight="1">
      <c r="A2" s="104" t="s">
        <v>52</v>
      </c>
      <c r="B2" s="105"/>
      <c r="C2" s="105"/>
      <c r="D2" s="105"/>
      <c r="E2" s="105"/>
      <c r="F2" s="106"/>
      <c r="G2" s="107"/>
      <c r="H2" s="108"/>
      <c r="I2" s="109"/>
      <c r="J2" s="77"/>
      <c r="K2" s="77"/>
      <c r="L2" s="110"/>
      <c r="M2" s="77"/>
      <c r="N2" s="110"/>
      <c r="O2" s="110"/>
      <c r="P2" s="110"/>
    </row>
    <row r="3" spans="1:10" s="2" customFormat="1" ht="19.5" customHeight="1">
      <c r="A3" s="221" t="s">
        <v>53</v>
      </c>
      <c r="B3" s="222" t="s">
        <v>140</v>
      </c>
      <c r="C3" s="222" t="s">
        <v>145</v>
      </c>
      <c r="D3" s="222" t="s">
        <v>146</v>
      </c>
      <c r="E3" s="222" t="s">
        <v>147</v>
      </c>
      <c r="F3" s="223" t="s">
        <v>148</v>
      </c>
      <c r="G3" s="222" t="s">
        <v>141</v>
      </c>
      <c r="H3" s="222" t="s">
        <v>149</v>
      </c>
      <c r="I3" s="111"/>
      <c r="J3" s="103"/>
    </row>
    <row r="4" spans="1:10" ht="19.5" customHeight="1">
      <c r="A4" s="221"/>
      <c r="B4" s="222"/>
      <c r="C4" s="222"/>
      <c r="D4" s="222"/>
      <c r="E4" s="222"/>
      <c r="F4" s="223"/>
      <c r="G4" s="222"/>
      <c r="H4" s="222"/>
      <c r="I4" s="109"/>
      <c r="J4" s="112"/>
    </row>
    <row r="5" spans="1:10" ht="19.5" customHeight="1">
      <c r="A5" s="113" t="s">
        <v>54</v>
      </c>
      <c r="B5" s="114">
        <f>'OU BP'!D19</f>
        <v>159683</v>
      </c>
      <c r="C5" s="114">
        <f>'OU BP'!E19</f>
        <v>177081</v>
      </c>
      <c r="D5" s="114">
        <f>'OU BP'!F19</f>
        <v>172670</v>
      </c>
      <c r="E5" s="114">
        <f>'OU BP'!G19</f>
        <v>183974</v>
      </c>
      <c r="F5" s="115">
        <f>'OU BP'!H19</f>
        <v>191800</v>
      </c>
      <c r="G5" s="114">
        <f>'OU BP'!I19</f>
        <v>199600</v>
      </c>
      <c r="H5" s="116">
        <f>'OU BP'!J19</f>
        <v>208100</v>
      </c>
      <c r="I5" s="109"/>
      <c r="J5" s="112"/>
    </row>
    <row r="6" spans="1:10" ht="19.5" customHeight="1">
      <c r="A6" s="117" t="s">
        <v>55</v>
      </c>
      <c r="B6" s="118">
        <f>'OU BV'!D56</f>
        <v>165162</v>
      </c>
      <c r="C6" s="118">
        <f>'OU BV'!E56</f>
        <v>161969</v>
      </c>
      <c r="D6" s="118">
        <f>'OU BV'!F56</f>
        <v>164610</v>
      </c>
      <c r="E6" s="118">
        <f>'OU BV'!G56</f>
        <v>175914</v>
      </c>
      <c r="F6" s="119">
        <f>'OU BV'!H56</f>
        <v>179400</v>
      </c>
      <c r="G6" s="118">
        <f>'OU BV'!I56</f>
        <v>178500</v>
      </c>
      <c r="H6" s="120">
        <f>'OU BV'!J56</f>
        <v>183300</v>
      </c>
      <c r="I6" s="109"/>
      <c r="J6" s="112"/>
    </row>
    <row r="7" spans="1:10" s="2" customFormat="1" ht="19.5" customHeight="1">
      <c r="A7" s="121" t="s">
        <v>56</v>
      </c>
      <c r="B7" s="122">
        <f aca="true" t="shared" si="0" ref="B7:H7">B5-B6</f>
        <v>-5479</v>
      </c>
      <c r="C7" s="122">
        <f t="shared" si="0"/>
        <v>15112</v>
      </c>
      <c r="D7" s="122">
        <f t="shared" si="0"/>
        <v>8060</v>
      </c>
      <c r="E7" s="122">
        <f t="shared" si="0"/>
        <v>8060</v>
      </c>
      <c r="F7" s="123">
        <f t="shared" si="0"/>
        <v>12400</v>
      </c>
      <c r="G7" s="124">
        <f t="shared" si="0"/>
        <v>21100</v>
      </c>
      <c r="H7" s="125">
        <f t="shared" si="0"/>
        <v>24800</v>
      </c>
      <c r="I7" s="111"/>
      <c r="J7" s="103"/>
    </row>
    <row r="8" spans="1:10" ht="19.5" customHeight="1">
      <c r="A8" s="104" t="s">
        <v>57</v>
      </c>
      <c r="B8" s="126"/>
      <c r="C8" s="126"/>
      <c r="D8" s="126"/>
      <c r="E8" s="126"/>
      <c r="F8" s="127"/>
      <c r="G8" s="128"/>
      <c r="H8" s="129"/>
      <c r="I8" s="109"/>
      <c r="J8" s="112"/>
    </row>
    <row r="9" spans="1:10" s="132" customFormat="1" ht="19.5" customHeight="1">
      <c r="A9" s="224" t="s">
        <v>4</v>
      </c>
      <c r="B9" s="222" t="s">
        <v>140</v>
      </c>
      <c r="C9" s="222" t="s">
        <v>145</v>
      </c>
      <c r="D9" s="222" t="s">
        <v>146</v>
      </c>
      <c r="E9" s="222" t="s">
        <v>147</v>
      </c>
      <c r="F9" s="223" t="s">
        <v>148</v>
      </c>
      <c r="G9" s="222" t="s">
        <v>141</v>
      </c>
      <c r="H9" s="222" t="s">
        <v>149</v>
      </c>
      <c r="I9" s="130"/>
      <c r="J9" s="131"/>
    </row>
    <row r="10" spans="1:10" ht="19.5" customHeight="1">
      <c r="A10" s="224"/>
      <c r="B10" s="222"/>
      <c r="C10" s="222"/>
      <c r="D10" s="222"/>
      <c r="E10" s="222"/>
      <c r="F10" s="223"/>
      <c r="G10" s="222"/>
      <c r="H10" s="222"/>
      <c r="I10" s="112"/>
      <c r="J10" s="112"/>
    </row>
    <row r="11" spans="1:10" ht="19.5" customHeight="1">
      <c r="A11" s="113" t="s">
        <v>54</v>
      </c>
      <c r="B11" s="133">
        <f>'OU KP'!D9</f>
        <v>16820</v>
      </c>
      <c r="C11" s="133">
        <f>'OU KP'!E9</f>
        <v>15340</v>
      </c>
      <c r="D11" s="133">
        <f>'OU KP'!F9</f>
        <v>0</v>
      </c>
      <c r="E11" s="133">
        <f>'OU KP'!G9</f>
        <v>16434</v>
      </c>
      <c r="F11" s="134">
        <f>'OU KP'!H9</f>
        <v>0</v>
      </c>
      <c r="G11" s="133">
        <f>'OU KP'!I9</f>
        <v>0</v>
      </c>
      <c r="H11" s="135">
        <f>'OU KP'!J9</f>
        <v>0</v>
      </c>
      <c r="I11" s="112"/>
      <c r="J11" s="112"/>
    </row>
    <row r="12" spans="1:10" ht="19.5" customHeight="1">
      <c r="A12" s="117" t="s">
        <v>55</v>
      </c>
      <c r="B12" s="118">
        <f>'OU KV'!D15</f>
        <v>68297</v>
      </c>
      <c r="C12" s="118">
        <f>'OU KV'!E15</f>
        <v>31537</v>
      </c>
      <c r="D12" s="118">
        <f>'OU KV'!F15</f>
        <v>0</v>
      </c>
      <c r="E12" s="118">
        <f>'OU KV'!G4</f>
        <v>86721</v>
      </c>
      <c r="F12" s="119">
        <f>'OU KV'!H4</f>
        <v>0</v>
      </c>
      <c r="G12" s="118">
        <f>'OU KV'!I15</f>
        <v>0</v>
      </c>
      <c r="H12" s="120">
        <f>'OU KV'!J15</f>
        <v>0</v>
      </c>
      <c r="I12" s="109"/>
      <c r="J12" s="112"/>
    </row>
    <row r="13" spans="1:10" s="64" customFormat="1" ht="19.5" customHeight="1">
      <c r="A13" s="121" t="s">
        <v>56</v>
      </c>
      <c r="B13" s="122">
        <f aca="true" t="shared" si="1" ref="B13:H13">B11-B12</f>
        <v>-51477</v>
      </c>
      <c r="C13" s="122">
        <f t="shared" si="1"/>
        <v>-16197</v>
      </c>
      <c r="D13" s="122">
        <f t="shared" si="1"/>
        <v>0</v>
      </c>
      <c r="E13" s="122">
        <f t="shared" si="1"/>
        <v>-70287</v>
      </c>
      <c r="F13" s="136">
        <f t="shared" si="1"/>
        <v>0</v>
      </c>
      <c r="G13" s="137">
        <f t="shared" si="1"/>
        <v>0</v>
      </c>
      <c r="H13" s="138">
        <f t="shared" si="1"/>
        <v>0</v>
      </c>
      <c r="I13" s="139"/>
      <c r="J13" s="140"/>
    </row>
    <row r="14" spans="1:10" s="64" customFormat="1" ht="19.5" customHeight="1">
      <c r="A14" s="225" t="s">
        <v>58</v>
      </c>
      <c r="B14" s="225"/>
      <c r="C14" s="225"/>
      <c r="D14" s="225"/>
      <c r="E14" s="225"/>
      <c r="F14" s="225"/>
      <c r="G14" s="225"/>
      <c r="H14" s="225"/>
      <c r="I14" s="140"/>
      <c r="J14" s="140"/>
    </row>
    <row r="15" spans="1:10" s="64" customFormat="1" ht="19.5" customHeight="1">
      <c r="A15" s="224" t="s">
        <v>4</v>
      </c>
      <c r="B15" s="222" t="s">
        <v>140</v>
      </c>
      <c r="C15" s="222" t="s">
        <v>145</v>
      </c>
      <c r="D15" s="222" t="s">
        <v>146</v>
      </c>
      <c r="E15" s="222" t="s">
        <v>147</v>
      </c>
      <c r="F15" s="223" t="s">
        <v>148</v>
      </c>
      <c r="G15" s="222" t="s">
        <v>141</v>
      </c>
      <c r="H15" s="222" t="s">
        <v>149</v>
      </c>
      <c r="I15" s="140"/>
      <c r="J15" s="140"/>
    </row>
    <row r="16" spans="1:10" s="64" customFormat="1" ht="19.5" customHeight="1">
      <c r="A16" s="224"/>
      <c r="B16" s="222"/>
      <c r="C16" s="222"/>
      <c r="D16" s="222"/>
      <c r="E16" s="222"/>
      <c r="F16" s="223"/>
      <c r="G16" s="222"/>
      <c r="H16" s="222"/>
      <c r="I16" s="140"/>
      <c r="J16" s="140"/>
    </row>
    <row r="17" spans="1:10" s="64" customFormat="1" ht="19.5" customHeight="1">
      <c r="A17" s="141" t="s">
        <v>54</v>
      </c>
      <c r="B17" s="142">
        <f aca="true" t="shared" si="2" ref="B17:H18">B5+B11</f>
        <v>176503</v>
      </c>
      <c r="C17" s="142">
        <f t="shared" si="2"/>
        <v>192421</v>
      </c>
      <c r="D17" s="142">
        <f t="shared" si="2"/>
        <v>172670</v>
      </c>
      <c r="E17" s="142">
        <f t="shared" si="2"/>
        <v>200408</v>
      </c>
      <c r="F17" s="143">
        <f t="shared" si="2"/>
        <v>191800</v>
      </c>
      <c r="G17" s="142">
        <f t="shared" si="2"/>
        <v>199600</v>
      </c>
      <c r="H17" s="144">
        <f t="shared" si="2"/>
        <v>208100</v>
      </c>
      <c r="I17" s="140"/>
      <c r="J17" s="140"/>
    </row>
    <row r="18" spans="1:10" ht="19.5" customHeight="1">
      <c r="A18" s="141" t="s">
        <v>55</v>
      </c>
      <c r="B18" s="142">
        <f t="shared" si="2"/>
        <v>233459</v>
      </c>
      <c r="C18" s="142">
        <f t="shared" si="2"/>
        <v>193506</v>
      </c>
      <c r="D18" s="142">
        <f t="shared" si="2"/>
        <v>164610</v>
      </c>
      <c r="E18" s="142">
        <f t="shared" si="2"/>
        <v>262635</v>
      </c>
      <c r="F18" s="143">
        <f t="shared" si="2"/>
        <v>179400</v>
      </c>
      <c r="G18" s="142">
        <f t="shared" si="2"/>
        <v>178500</v>
      </c>
      <c r="H18" s="144">
        <f t="shared" si="2"/>
        <v>183300</v>
      </c>
      <c r="I18" s="112"/>
      <c r="J18" s="112"/>
    </row>
    <row r="19" spans="1:10" ht="19.5" customHeight="1">
      <c r="A19" s="145" t="s">
        <v>56</v>
      </c>
      <c r="B19" s="146">
        <f aca="true" t="shared" si="3" ref="B19:H19">B17-B18</f>
        <v>-56956</v>
      </c>
      <c r="C19" s="146">
        <f t="shared" si="3"/>
        <v>-1085</v>
      </c>
      <c r="D19" s="146">
        <f t="shared" si="3"/>
        <v>8060</v>
      </c>
      <c r="E19" s="146">
        <f t="shared" si="3"/>
        <v>-62227</v>
      </c>
      <c r="F19" s="147">
        <f t="shared" si="3"/>
        <v>12400</v>
      </c>
      <c r="G19" s="146">
        <f t="shared" si="3"/>
        <v>21100</v>
      </c>
      <c r="H19" s="148">
        <f t="shared" si="3"/>
        <v>24800</v>
      </c>
      <c r="I19" s="112"/>
      <c r="J19" s="112"/>
    </row>
    <row r="20" spans="1:10" ht="19.5" customHeight="1">
      <c r="A20" s="104" t="s">
        <v>59</v>
      </c>
      <c r="B20" s="126"/>
      <c r="C20" s="126"/>
      <c r="D20" s="126"/>
      <c r="E20" s="126"/>
      <c r="F20" s="127"/>
      <c r="G20" s="128"/>
      <c r="H20" s="129"/>
      <c r="I20" s="112"/>
      <c r="J20" s="112"/>
    </row>
    <row r="21" spans="1:8" ht="19.5" customHeight="1">
      <c r="A21" s="224" t="s">
        <v>4</v>
      </c>
      <c r="B21" s="222" t="s">
        <v>140</v>
      </c>
      <c r="C21" s="222" t="s">
        <v>145</v>
      </c>
      <c r="D21" s="222" t="s">
        <v>146</v>
      </c>
      <c r="E21" s="222" t="s">
        <v>147</v>
      </c>
      <c r="F21" s="223" t="s">
        <v>148</v>
      </c>
      <c r="G21" s="222" t="s">
        <v>141</v>
      </c>
      <c r="H21" s="222" t="s">
        <v>149</v>
      </c>
    </row>
    <row r="22" spans="1:8" ht="19.5" customHeight="1">
      <c r="A22" s="224"/>
      <c r="B22" s="222"/>
      <c r="C22" s="222"/>
      <c r="D22" s="222"/>
      <c r="E22" s="222"/>
      <c r="F22" s="223"/>
      <c r="G22" s="222"/>
      <c r="H22" s="222"/>
    </row>
    <row r="23" spans="1:8" ht="19.5" customHeight="1">
      <c r="A23" s="117" t="s">
        <v>54</v>
      </c>
      <c r="B23" s="118">
        <f>'FO príjmy'!D11</f>
        <v>81120</v>
      </c>
      <c r="C23" s="118">
        <f>'FO príjmy'!E11</f>
        <v>17316</v>
      </c>
      <c r="D23" s="118">
        <f>'FO príjmy'!F11</f>
        <v>0</v>
      </c>
      <c r="E23" s="118">
        <f>'FO príjmy'!G11</f>
        <v>63600</v>
      </c>
      <c r="F23" s="149">
        <f>'FO príjmy'!H11</f>
        <v>0</v>
      </c>
      <c r="G23" s="118">
        <f>'FO príjmy'!I11</f>
        <v>0</v>
      </c>
      <c r="H23" s="120">
        <f>'FO príjmy'!J11</f>
        <v>0</v>
      </c>
    </row>
    <row r="24" spans="1:8" ht="19.5" customHeight="1">
      <c r="A24" s="117" t="s">
        <v>55</v>
      </c>
      <c r="B24" s="118">
        <f>'FO výdavky'!D7</f>
        <v>0</v>
      </c>
      <c r="C24" s="118">
        <f>'FO výdavky'!E7</f>
        <v>0</v>
      </c>
      <c r="D24" s="118">
        <f>'FO výdavky'!F7</f>
        <v>0</v>
      </c>
      <c r="E24" s="118">
        <f>'FO výdavky'!G7</f>
        <v>0</v>
      </c>
      <c r="F24" s="149">
        <f>'FO výdavky'!H7</f>
        <v>0</v>
      </c>
      <c r="G24" s="118">
        <f>'FO výdavky'!I7</f>
        <v>0</v>
      </c>
      <c r="H24" s="120">
        <f>'FO výdavky'!J7</f>
        <v>0</v>
      </c>
    </row>
    <row r="25" spans="1:8" ht="19.5" customHeight="1">
      <c r="A25" s="121" t="s">
        <v>56</v>
      </c>
      <c r="B25" s="122">
        <f aca="true" t="shared" si="4" ref="B25:H25">B23-B24</f>
        <v>81120</v>
      </c>
      <c r="C25" s="122">
        <f t="shared" si="4"/>
        <v>17316</v>
      </c>
      <c r="D25" s="122">
        <f t="shared" si="4"/>
        <v>0</v>
      </c>
      <c r="E25" s="122">
        <f t="shared" si="4"/>
        <v>63600</v>
      </c>
      <c r="F25" s="147">
        <f t="shared" si="4"/>
        <v>0</v>
      </c>
      <c r="G25" s="137">
        <f t="shared" si="4"/>
        <v>0</v>
      </c>
      <c r="H25" s="138">
        <f t="shared" si="4"/>
        <v>0</v>
      </c>
    </row>
    <row r="26" spans="1:8" s="94" customFormat="1" ht="19.5" customHeight="1">
      <c r="A26" s="104" t="s">
        <v>60</v>
      </c>
      <c r="B26" s="126"/>
      <c r="C26" s="126"/>
      <c r="D26" s="126"/>
      <c r="E26" s="126"/>
      <c r="F26" s="127"/>
      <c r="G26" s="128"/>
      <c r="H26" s="129"/>
    </row>
    <row r="27" spans="1:8" ht="19.5" customHeight="1">
      <c r="A27" s="224" t="s">
        <v>4</v>
      </c>
      <c r="B27" s="222" t="s">
        <v>140</v>
      </c>
      <c r="C27" s="222" t="s">
        <v>145</v>
      </c>
      <c r="D27" s="222" t="s">
        <v>146</v>
      </c>
      <c r="E27" s="222" t="s">
        <v>147</v>
      </c>
      <c r="F27" s="223" t="s">
        <v>148</v>
      </c>
      <c r="G27" s="222" t="s">
        <v>141</v>
      </c>
      <c r="H27" s="222" t="s">
        <v>149</v>
      </c>
    </row>
    <row r="28" spans="1:8" ht="19.5" customHeight="1">
      <c r="A28" s="224"/>
      <c r="B28" s="222"/>
      <c r="C28" s="222"/>
      <c r="D28" s="222"/>
      <c r="E28" s="222"/>
      <c r="F28" s="223"/>
      <c r="G28" s="222"/>
      <c r="H28" s="222"/>
    </row>
    <row r="29" spans="1:8" ht="19.5" customHeight="1">
      <c r="A29" s="150" t="s">
        <v>54</v>
      </c>
      <c r="B29" s="151">
        <f aca="true" t="shared" si="5" ref="B29:H30">B17+B23</f>
        <v>257623</v>
      </c>
      <c r="C29" s="151">
        <f t="shared" si="5"/>
        <v>209737</v>
      </c>
      <c r="D29" s="151">
        <f t="shared" si="5"/>
        <v>172670</v>
      </c>
      <c r="E29" s="151">
        <f t="shared" si="5"/>
        <v>264008</v>
      </c>
      <c r="F29" s="152">
        <f t="shared" si="5"/>
        <v>191800</v>
      </c>
      <c r="G29" s="153">
        <f t="shared" si="5"/>
        <v>199600</v>
      </c>
      <c r="H29" s="154">
        <f t="shared" si="5"/>
        <v>208100</v>
      </c>
    </row>
    <row r="30" spans="1:8" ht="19.5" customHeight="1">
      <c r="A30" s="150" t="s">
        <v>55</v>
      </c>
      <c r="B30" s="151">
        <f t="shared" si="5"/>
        <v>233459</v>
      </c>
      <c r="C30" s="151">
        <f t="shared" si="5"/>
        <v>193506</v>
      </c>
      <c r="D30" s="151">
        <f t="shared" si="5"/>
        <v>164610</v>
      </c>
      <c r="E30" s="151">
        <f t="shared" si="5"/>
        <v>262635</v>
      </c>
      <c r="F30" s="152">
        <f t="shared" si="5"/>
        <v>179400</v>
      </c>
      <c r="G30" s="155">
        <f t="shared" si="5"/>
        <v>178500</v>
      </c>
      <c r="H30" s="154">
        <f t="shared" si="5"/>
        <v>183300</v>
      </c>
    </row>
    <row r="31" spans="1:14" ht="19.5" customHeight="1">
      <c r="A31" s="156" t="s">
        <v>56</v>
      </c>
      <c r="B31" s="157">
        <f aca="true" t="shared" si="6" ref="B31:H31">B29-B30</f>
        <v>24164</v>
      </c>
      <c r="C31" s="157">
        <f t="shared" si="6"/>
        <v>16231</v>
      </c>
      <c r="D31" s="157">
        <f t="shared" si="6"/>
        <v>8060</v>
      </c>
      <c r="E31" s="157">
        <f t="shared" si="6"/>
        <v>1373</v>
      </c>
      <c r="F31" s="158">
        <f t="shared" si="6"/>
        <v>12400</v>
      </c>
      <c r="G31" s="159">
        <f t="shared" si="6"/>
        <v>21100</v>
      </c>
      <c r="H31" s="160">
        <f t="shared" si="6"/>
        <v>24800</v>
      </c>
      <c r="N31" s="161"/>
    </row>
  </sheetData>
  <sheetProtection selectLockedCells="1" selectUnlockedCells="1"/>
  <mergeCells count="41">
    <mergeCell ref="G21:G22"/>
    <mergeCell ref="H21:H22"/>
    <mergeCell ref="A27:A28"/>
    <mergeCell ref="B27:B28"/>
    <mergeCell ref="C27:C28"/>
    <mergeCell ref="D27:D28"/>
    <mergeCell ref="E27:E28"/>
    <mergeCell ref="F27:F28"/>
    <mergeCell ref="G27:G28"/>
    <mergeCell ref="H27:H28"/>
    <mergeCell ref="A21:A22"/>
    <mergeCell ref="B21:B22"/>
    <mergeCell ref="C21:C22"/>
    <mergeCell ref="D21:D22"/>
    <mergeCell ref="E21:E22"/>
    <mergeCell ref="F21:F22"/>
    <mergeCell ref="A14:H14"/>
    <mergeCell ref="A15:A16"/>
    <mergeCell ref="B15:B16"/>
    <mergeCell ref="C15:C16"/>
    <mergeCell ref="D15:D16"/>
    <mergeCell ref="E15:E16"/>
    <mergeCell ref="F15:F16"/>
    <mergeCell ref="G15:G16"/>
    <mergeCell ref="H15:H16"/>
    <mergeCell ref="G3:G4"/>
    <mergeCell ref="H3:H4"/>
    <mergeCell ref="A9:A10"/>
    <mergeCell ref="B9:B10"/>
    <mergeCell ref="C9:C10"/>
    <mergeCell ref="D9:D10"/>
    <mergeCell ref="E9:E10"/>
    <mergeCell ref="F9:F10"/>
    <mergeCell ref="G9:G10"/>
    <mergeCell ref="H9:H10"/>
    <mergeCell ref="A3:A4"/>
    <mergeCell ref="B3:B4"/>
    <mergeCell ref="C3:C4"/>
    <mergeCell ref="D3:D4"/>
    <mergeCell ref="E3:E4"/>
    <mergeCell ref="F3:F4"/>
  </mergeCells>
  <printOptions/>
  <pageMargins left="0.25" right="0.25" top="0.3020833333333333" bottom="0.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</dc:creator>
  <cp:keywords/>
  <dc:description/>
  <cp:lastModifiedBy>Obec</cp:lastModifiedBy>
  <cp:lastPrinted>2018-09-19T08:44:57Z</cp:lastPrinted>
  <dcterms:created xsi:type="dcterms:W3CDTF">2017-11-07T10:01:45Z</dcterms:created>
  <dcterms:modified xsi:type="dcterms:W3CDTF">2019-11-13T13:34:41Z</dcterms:modified>
  <cp:category/>
  <cp:version/>
  <cp:contentType/>
  <cp:contentStatus/>
</cp:coreProperties>
</file>